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1C289C79-DAC1-4E09-BF05-B1244531854C}" xr6:coauthVersionLast="47" xr6:coauthVersionMax="47" xr10:uidLastSave="{00000000-0000-0000-0000-000000000000}"/>
  <bookViews>
    <workbookView xWindow="-120" yWindow="-120" windowWidth="29040" windowHeight="15840" activeTab="2" xr2:uid="{00000000-000D-0000-FFFF-FFFF00000000}"/>
  </bookViews>
  <sheets>
    <sheet name="Naslovnica " sheetId="8" r:id="rId1"/>
    <sheet name="Opće napomene građevinski dio" sheetId="6" r:id="rId2"/>
    <sheet name="A.-Hrastenica prom" sheetId="4" r:id="rId3"/>
    <sheet name="REKAPITULACIJA" sheetId="11" r:id="rId4"/>
  </sheets>
  <externalReferences>
    <externalReference r:id="rId5"/>
  </externalReferences>
  <definedNames>
    <definedName name="ENERGIJA">'[1]TABLICA stvarnih količina-LED'!$R$4</definedName>
    <definedName name="Excel_BuiltIn_Print_Area_1_1" localSheetId="2">#REF!</definedName>
    <definedName name="Excel_BuiltIn_Print_Area_1_1" localSheetId="0">#REF!</definedName>
    <definedName name="Excel_BuiltIn_Print_Area_1_1" localSheetId="1">#REF!</definedName>
    <definedName name="Excel_BuiltIn_Print_Area_1_1" localSheetId="3">#REF!</definedName>
    <definedName name="Excel_BuiltIn_Print_Area_1_1">#REF!</definedName>
    <definedName name="Excel_BuiltIn_Print_Titles_1" localSheetId="2">#REF!</definedName>
    <definedName name="Excel_BuiltIn_Print_Titles_1" localSheetId="3">#REF!</definedName>
    <definedName name="Excel_BuiltIn_Print_Titles_1">#REF!</definedName>
    <definedName name="led">#REF!</definedName>
    <definedName name="LEDO">#REF!</definedName>
    <definedName name="Natrij">#REF!</definedName>
    <definedName name="_xlnm.Print_Area" localSheetId="2">'A.-Hrastenica prom'!$A$1:$F$79</definedName>
    <definedName name="_xlnm.Print_Area" localSheetId="0">'Naslovnica '!$A$1:$B$45</definedName>
    <definedName name="_xlnm.Print_Area" localSheetId="1">'Opće napomene građevinski dio'!$A$1:$B$30</definedName>
    <definedName name="_xlnm.Print_Area" localSheetId="3">REKAPITULACIJA!$A$1:$F$9</definedName>
    <definedName name="tem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 l="1"/>
  <c r="F56" i="4"/>
  <c r="F57" i="4"/>
  <c r="F21" i="4"/>
  <c r="F20" i="4"/>
  <c r="F53" i="4" l="1"/>
  <c r="F54" i="4"/>
  <c r="F50" i="4" l="1"/>
  <c r="F47" i="4"/>
  <c r="F46" i="4"/>
  <c r="F64" i="4" l="1"/>
  <c r="F49" i="4" l="1"/>
  <c r="F8" i="4" l="1"/>
  <c r="F15" i="4"/>
  <c r="F17" i="4"/>
  <c r="F22" i="4"/>
  <c r="F11" i="4" l="1"/>
  <c r="F12" i="4"/>
  <c r="F48" i="4" l="1"/>
  <c r="F10" i="4" l="1"/>
  <c r="F31" i="4" l="1"/>
  <c r="B4" i="11"/>
  <c r="A4" i="11"/>
  <c r="B65" i="4" l="1"/>
  <c r="F14" i="4" l="1"/>
  <c r="F24" i="4" l="1"/>
  <c r="F25" i="4"/>
  <c r="F23" i="4"/>
  <c r="F19" i="4"/>
  <c r="F18" i="4"/>
  <c r="F16" i="4"/>
  <c r="F9" i="4"/>
  <c r="F7" i="4"/>
  <c r="F13" i="4" l="1"/>
  <c r="F26" i="4" s="1"/>
  <c r="F37" i="4"/>
  <c r="F40" i="4"/>
  <c r="F52" i="4" l="1"/>
  <c r="F51" i="4"/>
  <c r="F58" i="4" s="1"/>
  <c r="F32" i="4" l="1"/>
  <c r="F34" i="4"/>
  <c r="F35" i="4" l="1"/>
  <c r="F36" i="4" l="1"/>
  <c r="F63" i="4" l="1"/>
  <c r="F65" i="4" s="1"/>
  <c r="F38" i="4" l="1"/>
  <c r="B74" i="4"/>
  <c r="A65" i="4"/>
  <c r="A74" i="4" s="1"/>
  <c r="B58" i="4"/>
  <c r="B73" i="4" s="1"/>
  <c r="A58" i="4"/>
  <c r="A73" i="4" s="1"/>
  <c r="B41" i="4"/>
  <c r="B72" i="4" s="1"/>
  <c r="A41" i="4"/>
  <c r="A72" i="4" s="1"/>
  <c r="B26" i="4"/>
  <c r="B71" i="4" s="1"/>
  <c r="A26" i="4"/>
  <c r="A71" i="4" s="1"/>
  <c r="F71" i="4" l="1"/>
  <c r="F73" i="4"/>
  <c r="F74" i="4"/>
  <c r="F39" i="4" l="1"/>
  <c r="F33" i="4"/>
  <c r="F41" i="4" s="1"/>
  <c r="F72" i="4" l="1"/>
  <c r="F76" i="4" l="1"/>
  <c r="F77" i="4" s="1"/>
  <c r="F78" i="4" s="1"/>
  <c r="F4" i="11" l="1"/>
  <c r="F6" i="11" s="1"/>
  <c r="F7" i="11" s="1"/>
  <c r="F8" i="11" s="1"/>
</calcChain>
</file>

<file path=xl/sharedStrings.xml><?xml version="1.0" encoding="utf-8"?>
<sst xmlns="http://schemas.openxmlformats.org/spreadsheetml/2006/main" count="196" uniqueCount="113">
  <si>
    <t>R.br.</t>
  </si>
  <si>
    <t>Opis stavke</t>
  </si>
  <si>
    <t>j.m.</t>
  </si>
  <si>
    <t>količina</t>
  </si>
  <si>
    <t>I.</t>
  </si>
  <si>
    <t>PRIPREMNI RADOVI</t>
  </si>
  <si>
    <t>m'</t>
  </si>
  <si>
    <t>m3</t>
  </si>
  <si>
    <t>m2</t>
  </si>
  <si>
    <t>kom</t>
  </si>
  <si>
    <t>II.</t>
  </si>
  <si>
    <t>DONJI STROJ</t>
  </si>
  <si>
    <t>III.</t>
  </si>
  <si>
    <t>OBJEKTI</t>
  </si>
  <si>
    <t>IV.</t>
  </si>
  <si>
    <t>GORNJI STROJ</t>
  </si>
  <si>
    <t>REKAPITULACIJA</t>
  </si>
  <si>
    <t>UKUPNO</t>
  </si>
  <si>
    <t>kpl</t>
  </si>
  <si>
    <t>a.</t>
  </si>
  <si>
    <t>b.</t>
  </si>
  <si>
    <t>c.</t>
  </si>
  <si>
    <t>1.</t>
  </si>
  <si>
    <t>2.</t>
  </si>
  <si>
    <t>3.</t>
  </si>
  <si>
    <t>4.</t>
  </si>
  <si>
    <t>5.</t>
  </si>
  <si>
    <t>6.</t>
  </si>
  <si>
    <t>7.</t>
  </si>
  <si>
    <t>8.</t>
  </si>
  <si>
    <t>9.</t>
  </si>
  <si>
    <t>10.</t>
  </si>
  <si>
    <t>Planiranje posteljice. Fino planiranje i profiliranje posteljice, s valjanjem. Modul stišljivosti ispitan kružnom pločom promjera 30 cm treba iznositi Me = 40 MN/m2. U cijenu uračunato zbijanje, planiranje +-2,00 cm mjereno letvom dužine 4 m, ispitivanja kružnom pločom na svakih 300,00 m2 kao i geodetski radovi na određivanju visinskih kota posteljice prema izvedbenoj dokumentaciji. Obračun po m2 isplanirane i ispitane površine.</t>
  </si>
  <si>
    <t>paušal</t>
  </si>
  <si>
    <t>Odvoz iskopanog materijala:</t>
  </si>
  <si>
    <t>A.</t>
  </si>
  <si>
    <t>Glavni projektant:</t>
  </si>
  <si>
    <t xml:space="preserve">(11)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 
</t>
  </si>
  <si>
    <t>(10) Izvođač je dužan gradilište održavati čistim, a na kraju radova treba izvesti detaljno čišćenje. Navedeni troškovi moraju biti uključeni u jedinične cijene stavaka troškovnika.</t>
  </si>
  <si>
    <t>(8) Jediničnim cijenama obuhvaćeni su troškovi uslijed isključenja i uključenja postojećih instalacija. Označavanje položaja postojećih podzemnih instalacija obračunato je zasebnom stavkom.</t>
  </si>
  <si>
    <t>(7) Radovi iskolčenja trase i objekata (sva geodetska mjerenja kojima se podaci iz projekata prije početka radova prenose na teren, iskolčenje trase, objekata i  profiliranje)  obračunati su u posebnim stavkama troškovnika. Njihova zaštita, obnavljanje i održavanje iskolčenih oznaka na terenu za cjelokupno vrijeme građenja, odnosno do predaje građevine Naručitelju moraju biti uključeni u jedinične cijene stavaka troškovnika i neće se posebno obračunavati.</t>
  </si>
  <si>
    <t>(6) Jediničnim cijenama obuhvaćeno je osiguranje kakvoće, odnosno svi troškovi prethodnih i tekućih ispitivanja osnovnih materijala, poluproizvoda i dovršenih radova u skladu s važećim tehničkim propisima, pravilnicima, normama i tehničkim uvjetima Naručitelja. Materijal i oprema, koju izvođač dobavlja i ugrađuje, mora imati isprave o sukladnosti i uvjerenja o kakvoći u skladu sa važećim zakonima i propisima (tvornička ispitivanja i atesti, certifikati sukladnosti i sl.). Sva kontrolna ispitivanja ponuđač je dužan ukalkulirati u jediničnu cijenu.</t>
  </si>
  <si>
    <t xml:space="preserve">(4) Radovi će se obračunati temeljem količina izvedenih radova, kako ih izmjeri izvođač i ovjeri nadzorni inženjer i temeljem ugovorenih jediničnih cijena. </t>
  </si>
  <si>
    <t>(1) Ponuditelj je dužan upoznati se s dokumentacijom o nabavi, zainteresirani ponuditelji mogu izvršiti pregled lokacije izvedbe radova, kako bi ponuda uključivala sve troškove potrebne za dovršetak ugovora. Ukoliko se prije predaje ponude utvrdi eventualna nepravilnost, nepotpunost ili nejasnoća u opisu određene stavke, Ponuditelj je dužan pismenim putem kontaktirati Naručitelja radi objašnjenja.</t>
  </si>
  <si>
    <t>PROJEKTANT:</t>
  </si>
  <si>
    <t>GLAVNI</t>
  </si>
  <si>
    <t>TROŠKOVNIK</t>
  </si>
  <si>
    <t>RAZINA PROJEKTA:</t>
  </si>
  <si>
    <t>GRAĐEVINA:</t>
  </si>
  <si>
    <t>INVESTITOR:</t>
  </si>
  <si>
    <t>(2) Izvođač je dužan pridržavati se svih važećih zakona, propisa i normi.  Svi radovi moraju se izvesti solidno i stručno prema važećim propisima i pravilima struke.</t>
  </si>
  <si>
    <t>(3) Za sve stavke troškovnika u kojima se navodi  patent, tip ili određeno podrijetlo ponuditelj može ponuditi „jednakovrijedno“ navedenom. Isto vrijedi i za sve navedene norme i standarde. Dokazivanje jednakovrijednosti obveza je ponuđača. Jednakovrijedna norma i standard mogu biti jedino stroži od navedene norme.</t>
  </si>
  <si>
    <t>(5) Jedinične cijene obuhvaćaju sav rad, strojeve, opremu, materijal, prijevoze, režiju gradilišta. Sav montažni i sitni materijal je uključen i ne obračunava se zasebnim stavkama. Uključene su sve vrste radova na izradi i montaži provizorija i radnih skela, sve vrste radova na montaži gradilišne opreme i provedbi svih zaštitnih mjera. Isto tako, sva ispitivanja i podešavanja; po završetku svake faze i konačna ispitivanja  i otklanjanje eventualnih nedostataka u jamstvenom roku su uključena u jedinične cijene stavaka troškovnika i neće se posebno obračunavati. Isto tako jedinične cijene obuhvaćaju izradu uputa za rukovanje i održavanje ugrađene opreme i izradu svih protokola o ispitivanju (ukoliko to nije predviđeno pojedinačnom stavkom).</t>
  </si>
  <si>
    <r>
      <t>(9) Sukladno članku 54. Zakona o gradnji (NN 153/13, 20/17, 39/19, 125/19),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
Sve materijale iz iskopa koji u naravi predstavljaju mineralnu sirovinu, a koji projektom nisu predviđeni za korištenje na samom gradilištu, Izvođač mora prevesti na reciklažno dvorište,</t>
    </r>
    <r>
      <rPr>
        <sz val="11"/>
        <rFont val="Calibri"/>
        <family val="2"/>
        <charset val="238"/>
        <scheme val="minor"/>
      </rPr>
      <t xml:space="preserve"> sukladno Zakonu o održivom gospodarenju otpadom.</t>
    </r>
    <r>
      <rPr>
        <sz val="11"/>
        <color theme="1"/>
        <rFont val="Calibri"/>
        <family val="2"/>
        <scheme val="minor"/>
      </rPr>
      <t xml:space="preserve">
</t>
    </r>
  </si>
  <si>
    <t xml:space="preserve">OPĆE NAPOMENE </t>
  </si>
  <si>
    <t>Z.O.P.</t>
  </si>
  <si>
    <t>PDV</t>
  </si>
  <si>
    <t>cijena [€]</t>
  </si>
  <si>
    <t>iznos  [€]</t>
  </si>
  <si>
    <t>cesta</t>
  </si>
  <si>
    <t>Izvedba nasipa od kvalitetnog kamenog materijala dovezenog iz kamenoloma. Ovaj stavka obuhvaća nabavu kvalitetnog kamenog materijala, strojno nasipanje i razastiranje, prema potrebi vlaženje ili sušenje, planiranje nasipnih slojeva debljine i nagiba prema projektu odnosno utvrđenih pokusnom dionicom, te zbijanje s odgovarajućim sredstvima, a prema odredbama OTU. 
Modul stišljivosti, ispitan kružnom pločom promjera  30 cm, treba  iznositi Ms≥40 MN/m2. 
U cijenu je uključena dobava i doprema materijala te izrada nasipa sa svim potrebnim materijalom i radovima.
Obračun po m3 gotovog nasipa.  Izvedba, kontrola kakvoće i obračun prema OTU 2-09.</t>
  </si>
  <si>
    <t>Uređenje kosina usjeka i nasipa. Površinu kosine usjeka i nasipa   treba isplanirati, izravnati i zatraviti u cilju stabilizacije pokosa, prema projektiranom nagibu. Kod kamenitih usjeka odnosno nasipa sve udubine nakon završetka iskopa treba očistiti, da se spriječi rušenje materijala na cestu. 
Obračun po m2 uređene površine kosine usjeka.</t>
  </si>
  <si>
    <t>Prijevoz na ovlašteno odlagalište građevinskog materijala iz iskopa svih kategorija, na udaljenost do 20 km.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</si>
  <si>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SVEUKUPNO</t>
  </si>
  <si>
    <t>Izdizanje odnosno prilagodba okana komunalnih ili drugih instalacija.  Jedinična cijena obuhvaća vađenje poklopca i okvira poklopca, dobetoniranje betonom C 20/25, odnosno štemanje stjenki okna na novu visinu, ponovnu ugradnju okvira poklopca i poklopca, prethodno čišćenje postojećih okana te sav ostali rad, opremu i materijal potreban za potpuno dovršenje stavke. Obračun je po komadu prilagođenog okna s poklopcem.</t>
  </si>
  <si>
    <t>Označivanje instalacija. Prije početka zemljanih radova, u suradnji s predstavnicima komunalnih i javnih društava čije se instalacije nalaze u području zahvata, utvrditi i označiti položaje i dubine instalacija. Tijekom gradnje treba pratiti, da ne dođe do njihovog oštećenja. Ukoliko se instalacije oštete zbog nesavjesnog i nestručnog rada izvoditelja, njegova je dužnost popraviti oštećenja u svom trošku. 
Obračunati svi potrebni radovi, pomoćna sredstva i dr. za pronalaženje i označivanje – iskolčenje položaja postojećih instalacija.  Paušalno.</t>
  </si>
  <si>
    <t xml:space="preserve">Strojno zasjecanje asfalta i betona. Stavkom su obuhvaćena sva strojna zasijecanja asfalta na mjestima uklapanja nove i stare kolničke konstrukcije, na mjestima proširenja kolnika, zasijecanja pri izvedbi prekopa i sl. Jedinična cijena obuhvaća sav rad, opremu i materijal potreban za potpuno dovršenje stavke. Obračun je po m'.  </t>
  </si>
  <si>
    <t>Razni režijski radovi. U cijenu sata rada uključeni su svi troškovi izvođača. Obračun po stvarno utrošenim satima rada što se utvrđuje nalogom nadzornog inženjera.</t>
  </si>
  <si>
    <t>polukvalificirani radnik (PKV)</t>
  </si>
  <si>
    <t>kvalificirani radnik (KV)</t>
  </si>
  <si>
    <t>visokokvalificirani radnik (VKV)</t>
  </si>
  <si>
    <t>h</t>
  </si>
  <si>
    <t>Martin Brnelić, mag.ing.aedif.</t>
  </si>
  <si>
    <t xml:space="preserve">MARTIN BRNELIĆ, mag.ing.aedif. </t>
  </si>
  <si>
    <t>Uklanjanje građevina uz trasu. Rušenje postojećih građevina od betona, kamena i sl. materijala. Materijal od porušenih građevina treba zbrinuti sukladno Zakonu o gospodarenju otpadom na reciklažno dvorište, a mjesto rušenja treba počistiti. U cijenu uračunato uklanjane betonski, kameno - bet. zidovi, podloge, stubišta, betonski rubnjaci i sl., odvoz na deponiju i čišćenje. Obračun po m3.</t>
  </si>
  <si>
    <t>Ljevanoželjezni poklopac</t>
  </si>
  <si>
    <t>Prijevoz u nasip iskopanog i utovarenog materijala kategorije "A i B"  prijevoz na dužinu do 300 m. Prijevoz do mjesta istovara (razastiranje je obračunato u stavci izrade nasipa), te potrebnim osiguranjem na gradilištu i javnim prometnicama.  Količina prevezenog materijala mjeri se u  kubičnim metrima iskopanog sraslog materijala prema projektu i stvarno prevezenog na određenu udaljenost. Izvedba i obračun prema OTU 2-07.</t>
  </si>
  <si>
    <t>vodovod</t>
  </si>
  <si>
    <t>Privremena regulacija prometa za cijelo vrijeme gradnje.
Izrada projekta privremene regulacije prometa za vrijeme izvođenja radova na koji se treba ishoditi suglasnost upravitelja ceste (JLS), dopreme i postave prometne signalizacije.
Prometnu regulaciju treba prilagoditi faznosti gradnje te ju održavati u ispravnom stanju za cijelo vrijeme gradnje. Obračun po kompletu izrađenog elaborata s pribavljenom suglasnosti upravitelja ceste.</t>
  </si>
  <si>
    <t>TEHNIČKO RJEŠENJE</t>
  </si>
  <si>
    <t>sanitarna odvodnja</t>
  </si>
  <si>
    <t>Strojni otkop humusa u sloju debljine 15 cm s guranjem materijala u stranu.  Humus se deponira na gradilištu do uporabe za poravnanje pokosa, a višak se odvozi što je obračunato u posebnim stavkama. Obračun po m3 otkopanog humusa.</t>
  </si>
  <si>
    <t>Nabava, prijevoz i ugradnja armature, rebrasta armatura B500B. Ugradnja prema specifikacijama iz projekta.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te izrada skela za rad na postavljanju armature. Izvedba, kontrola kakvoće i obračun po kilogramu ugrađene armature i  OTU 7-00.2.3. i 7-01.5.</t>
  </si>
  <si>
    <t>Nabava, prijevoz i ugradnja armature, armaturne mreže B500B. Ugradnja prema specifikacijama iz projekta.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te izrada skela za rad na postavljanju armature. Izvedba, kontrola kakvoće i obračun po kilogramu ugrađene armature i  OTU 7-00.2.3. i 7-01.5.</t>
  </si>
  <si>
    <t>kg</t>
  </si>
  <si>
    <t>elektroinstalacije (elektroopskrba i javna rasvjeta)</t>
  </si>
  <si>
    <t>EKI</t>
  </si>
  <si>
    <t>OPĆINA ČAVLE
Čavja 31, 51219 ČAVLE
OIB: 27613220645</t>
  </si>
  <si>
    <t>TROŠKOVNIK - SANACIJA DIJELA NERAZVRSTANE CESTE I OBLOŽNOG ZIDA U NASELJU HRASTENICA</t>
  </si>
  <si>
    <t>TR -191-24</t>
  </si>
  <si>
    <t>Travanj  2024. godine</t>
  </si>
  <si>
    <r>
      <t xml:space="preserve">Donji nosivi sloj (tampon). Izrada donjeg nosivog sloja podloge kolne konstrukcije od drobljenog kamenog materijala. Izradi ovog sloja smije se pristupiti kad nadzorni inženjer primi planum donjeg stroja (posteljicu) u pogledu ravnosti, poprečnih nagiba, pravilno izvedene odvodnje i zbijenosti. Materijal za izradu ovog sloja je drobljeni kamen proizveden od zdrave, homogene i čvrste stijenske mase, a mora odgovarati važećim standardima. Kvalitetu stijenske mase treba dokazati uvjerenjem o kakvoći, ne starijim od godinu dana. Debljina sloja određena je projektom. Traženi modul stišljivosti ispitan kružnom pločom promjera 30 cm iznosi Me </t>
    </r>
    <r>
      <rPr>
        <u/>
        <sz val="11"/>
        <color theme="1"/>
        <rFont val="Calibri"/>
        <family val="2"/>
        <charset val="238"/>
        <scheme val="minor"/>
      </rPr>
      <t>&gt;</t>
    </r>
    <r>
      <rPr>
        <sz val="11"/>
        <color theme="1"/>
        <rFont val="Calibri"/>
        <family val="2"/>
        <scheme val="minor"/>
      </rPr>
      <t xml:space="preserve">100 MN/m2 na cestovnoj površini, a na pločniku Me </t>
    </r>
    <r>
      <rPr>
        <u/>
        <sz val="11"/>
        <color theme="1"/>
        <rFont val="Calibri"/>
        <family val="2"/>
        <charset val="238"/>
        <scheme val="minor"/>
      </rPr>
      <t>&gt;</t>
    </r>
    <r>
      <rPr>
        <sz val="11"/>
        <color theme="1"/>
        <rFont val="Calibri"/>
        <family val="2"/>
        <scheme val="minor"/>
      </rPr>
      <t xml:space="preserve"> 50 MN/m2.
Obračun po m3 izvedenog sloja.</t>
    </r>
  </si>
  <si>
    <t>Izrada procjednica (barbakana) od plastičnih cijevi, Ø 75 mm. Izvedba procjednica (barbakana) na razmaku od 1 metara, "cik-cak", s pažljivom ugradnjom naročito u vrijeme ugradnje betona, kako ne bi došlo do pomicanja te kako bi ostale neoštećene i potpuno čiste.  Obračun je po komadu izvedene procjednice, a u cijeni je uključena nabava materijala, prijevoz, te rad na ugradnji u svemu prema rješenju iz projekta. Izvedba, kontrola kakvoće i obračun prema OTU 4-01.</t>
  </si>
  <si>
    <t>Izrada podložnog sloja od betona klase C 16/20 ispod temeljnih stopa obložnih zidova.  Obračun je po m3 ugrađenog betona po projektiranim mjerama, a u jediničnu cijenu je uključena nabava betona, svi prijevozi i prijenosi, izrada, montaža i demontaža potrebne oplate, rad na ugradnji i njezi betona, eventualno crpljenje vode, te sav drugi potrebni rad i materijal. Prema dimenzijama iz projekta na zbijenu, ispitanu podlogu, preuzetu po nadzornom inženjeru. Izvedba, kontrola kakvoće i obračun prema OTU 7-01.4.</t>
  </si>
  <si>
    <t>Dobava, doprema i ugradnja betona razreda čvrstoće C 25/30  razreda izloženosti XC 2 u konstrukcije presjeka srednje veličine u razini terena. Stavkom su obuhvaćena betoniranja  betonskih pasica  i sličnih struktura. U cijenu je uključen sav rad, materijal, prijevozi i oplate. Obračun po m3 stvarno ugrađenog betona.</t>
  </si>
  <si>
    <t>Izrada armirano betonskih temelja obložnih zidova od armiranog betona klase C 25/30, razreda izloženosti  XC2, s uključenom oplatom. Prema nacrtima, detaljima i uvjetima iz projekta. Obračun po m3 ugrađenog betona po projektiranim mjerama, a u jediničnu cijenu je uključena nabava betona, svi prijevozi i prijenosi, izrada, montaža i demontaža oplate, rad na ugradbi i njezi betona, te sav drugi potrebni rad i materijal. Armatura se obračunava posebno.  Izvedba, kontrola kakvoće i obračun prema OTU 7-01.4.1.</t>
  </si>
  <si>
    <t>PROMETNICA</t>
  </si>
  <si>
    <t xml:space="preserve">Izrada armirano betonskih obložnih zidova od armiranog betona klase C 25/30, razreda izloženosti  XC2 s uključenom oplatom. Prema nacrtima, detaljima i uvjetima iz projekta.  Obračun je po m3 ugrađenog betona po mjerama iz projekta, a u jediničnu cijenu su uključeni nabava betona, svi prijevozi i prijenosi, izrada, montaža i demontaža potrebne oplate i skele (oplate vidljivih ploha moraju biti glatke), rad na ugradnji i njezi betona, te sav drugi potrebni rad i materijal. Armatura se obračunava posebno.  Izvedba, kontrola kakvoće i obračun prema OTU 7-01.4.4. </t>
  </si>
  <si>
    <t xml:space="preserve">Geodetske usluge na gradilištu. Stavka uključuje sve potrebne geodetske usluge na gradilištu: iskolčenje, osiguranje iskolčenja, provjera visina nivelete i dr. Geodetski elaborati nisu uključeni u cijenu, već samo inženjerska geodezija. U cijenu su uključeni svi potrebni troškovi. </t>
  </si>
  <si>
    <t>Izrada nasipa materijalom iz iskopa A i B kategorije, Sz≥100 %, Ms≥40 MN/m2. Ovaj rad obuhvaća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te planiranje pokosa nasipa i čišćenje okoline, sav ostali rad, transporti i oprema, kao i ispitivanja i kontrola kakvoće. Izvedba, kontrola kakvoće i obračun prema OTU 2-09.</t>
  </si>
  <si>
    <t>Strojni iskop terena. Stavka uključuje plitki iskop do planuma prometnice te iskop terena u materijalu kategorije "A" za izvedbu armiranobetonskog vijenca/temelja koji se izvodi do čvrste podloge. Prema odredbama projekta s utovarom u prijevozno sredstvo (prijevoz je obračunat u zasebnoj stavci).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</si>
  <si>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Strojno krčenje raslinja, šiblja i granja promjera debla do 10 cm s odvozom raskrčenog šiblja na reciklažno dovrište sukladno Zakonu o gospodarenju otpadom. Zaostalo šiblje nakon rada stroja ručno se prenosi na za to predviđenu deponiju. Na dijelu gdje se uklanjanje raslinja izvodi pored uređenih okućnica stamenih građevina isto izvršiti na način da se uništavanje postojećeg raslinja svede na minimum. Obračun po m2 raskrčene površine.</t>
  </si>
  <si>
    <t>Strojni iskop terena. Stavka uključuje plitki iskop do planuma prometnice te iskop terena u materijalu kategorije "B" za izvedbu armiranobetonskog vijenca/temelja koji se izvodi do čvrste podloge. Prema odredbama projekta s utovarom u prijevozno sredstvo (prijevoz je obračunat u zasebnoj stavci).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</si>
  <si>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Rušenje i uklanjanje postojeće kolničke konstrukcije neovisno o vrsti kolničke konstrukcije, debljine do 10 cm, s utovarom i prijevozom na reciklažno dvorište sukladno odredbama Zakona o održivom gospodarenju otpadom na odlagalištu na udaljenosti do 20 km.  Obračun je po m3 porušene, ukonjene i propisno zbrinute kolničke konstrukcije. Izvedba, kontrola kakvoće i obračun prema OTU 1-03.2.</t>
  </si>
  <si>
    <t>Demntoža postojeće cijevi kod poprečnog profila 2 s desne strane prometnice. Dužina te cijevi koja se uklanja iznosi 2m. U stavku je uključen sav potreban rad i materijal za potpuno dovršenje stavke. Obračun po kompletu potpuno dovršene stavke</t>
  </si>
  <si>
    <t xml:space="preserve">Sidra od armiranog rebrastog čelika  B500B, promjera 14 mm, duljine L=1,0 m. U cijenu je uključena nabava, doprema i ugradnja sidra, uključivo bušenje i nabijanje kao i sav potrebni rad i materijal potreban za ugradnju sidara. Obračun po kom ugrađenih sidra. </t>
  </si>
  <si>
    <t>11.</t>
  </si>
  <si>
    <t>12.</t>
  </si>
  <si>
    <t>Izrada radnih skela - skele od tipskih H elemenata ili cijevne skele, s podnicama od fosni ili metalnim podnicama, zaštitnim ogradama, ljestvama za pristup etažama, radna visina skele do 5,00 metra, uključivo dopremu i montažu skele  te demontažu i otpremu skele nakon završetka svih radova. U jediničnu cijenu uključiti i eventualna premještanja skela radi pristupa mjestu rada. Obračun po m2 izvedene skele.</t>
  </si>
  <si>
    <t>Čišćenje stjenskog pokosa od raslinja s uklanjanjem labilnih djelova. Pokos je potrebno očistiti do čvrste stijene. U jediničnu cijenu uključen je sav potreban rad i materijal potreban za dovšenje stavke kao i odvoz cjelokupnog otpadnog materijala. Obračun po m2 očišćenog stjenskog pokosa.</t>
  </si>
  <si>
    <t xml:space="preserve">Nabacivanje rijetkog cementnog šprica 1:1 do 1:3 na stijenski pokos, eventualne rupe i neravnine zazidati kamenom u cementnom mortu 1:3. Obračun po m2 izrađenog cementnog šprica prema odredbama OTU, a u cijeni je uključena nabava svih potrebnih materijala , svi prijevozi i prijenosi, rad na nabacivanju i njezi, te čišćenje i odvoz viška materijala . </t>
  </si>
  <si>
    <t>Rukohvat. Izrada i postavljanje rukohvata u krunu obložnog zida. Izvodi se od metalnih cijevi prema detalju iz projekta. Rukohvat se sastoji od vodoravno postavljenih cijevi i vertikalnih stupova. 
U cijenu je uračunato: 
- dobava materijala, izrada i postavljanje,
- bušenje otovra u betonu s ugradbom stupova ili vijčano pričvršćenje s podnožnom čeličnom pločicom
- uzemljenje svih zasebnih dijelova ograde na FeZn traku 
- svi ostali radovi koji nisu navedeni, a potrebni su za dovršetak stavke
Linija rukohvata mora pratiti niveletu podloge u položajnom  visinskom smislu, dok stupvi trebaju biti vertikalni. 
Obračun po m' dobavljene i postavljenog rukohvata u horizontalnoj projekciji.</t>
  </si>
  <si>
    <t>Izrada armirano betonske ploče kolničke konstrukcije debljine 12 cm, armirane mrežastom armaturom Q-188, u svemu prema detaljima iz projekta. U jediničnu cijenu uključeni su planiranje podloge, nabava, doprema i ugradnja betona klase C 30/37, razreda izloženosti XF4, oplata, vibriranje i njega betona. 
NAPOMENE:
Završna obrada: U betonu izvesti završnu protukliznu obradu letvom prema postojećem uzorku.
Dilataciju ploče kolnika izvesti uzdužno na osi i poprečno svakih 4m.
Obračun po m2 izvedene betonske ploče.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</si>
</sst>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1]_-;\-* #,##0.00\ [$€-1]_-;_-* &quot;-&quot;??\ [$€-1]_-;_-@_-"/>
    <numFmt numFmtId="165" formatCode="#,##0.00&quot;      &quot;;\-#,##0.00&quot;      &quot;;&quot; -&quot;#&quot;      &quot;;@\ "/>
  </numFmts>
  <fonts count="26">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1"/>
      <name val="Calibri"/>
      <family val="2"/>
      <charset val="238"/>
      <scheme val="minor"/>
    </font>
    <font>
      <b/>
      <u/>
      <sz val="11"/>
      <name val="Calibri"/>
      <family val="2"/>
      <charset val="238"/>
      <scheme val="minor"/>
    </font>
    <font>
      <sz val="11"/>
      <color rgb="FFFF0000"/>
      <name val="Calibri"/>
      <family val="2"/>
      <scheme val="minor"/>
    </font>
    <font>
      <b/>
      <sz val="18"/>
      <color theme="1"/>
      <name val="Calibri"/>
      <family val="2"/>
      <charset val="238"/>
      <scheme val="minor"/>
    </font>
    <font>
      <sz val="10"/>
      <name val="Arial"/>
      <family val="2"/>
      <charset val="238"/>
    </font>
    <font>
      <sz val="10"/>
      <color theme="1"/>
      <name val="Tahoma"/>
      <family val="2"/>
      <charset val="238"/>
    </font>
    <font>
      <sz val="11"/>
      <name val="Times New Roman CE"/>
      <charset val="238"/>
    </font>
    <font>
      <sz val="11"/>
      <name val="Calibri"/>
      <family val="2"/>
      <scheme val="minor"/>
    </font>
    <font>
      <sz val="8"/>
      <name val="Calibri"/>
      <family val="2"/>
      <scheme val="minor"/>
    </font>
    <font>
      <u/>
      <sz val="11"/>
      <color theme="1"/>
      <name val="Calibri"/>
      <family val="2"/>
      <charset val="238"/>
      <scheme val="minor"/>
    </font>
    <font>
      <sz val="12"/>
      <color rgb="FF000000"/>
      <name val="Helvetica Neue"/>
    </font>
    <font>
      <b/>
      <sz val="10"/>
      <color rgb="FFFF0000"/>
      <name val="Calibri"/>
      <family val="2"/>
      <charset val="238"/>
      <scheme val="minor"/>
    </font>
    <font>
      <b/>
      <sz val="10"/>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s>
  <cellStyleXfs count="16">
    <xf numFmtId="0" fontId="0" fillId="0" borderId="0"/>
    <xf numFmtId="0" fontId="12" fillId="0" borderId="0"/>
    <xf numFmtId="0" fontId="17" fillId="0" borderId="0"/>
    <xf numFmtId="0" fontId="18" fillId="0" borderId="0"/>
    <xf numFmtId="0" fontId="19" fillId="0" borderId="0"/>
    <xf numFmtId="43" fontId="19" fillId="0" borderId="0" applyFont="0" applyFill="0" applyBorder="0" applyAlignment="0" applyProtection="0"/>
    <xf numFmtId="0" fontId="17" fillId="0" borderId="0"/>
    <xf numFmtId="0" fontId="10" fillId="0" borderId="0"/>
    <xf numFmtId="0" fontId="17" fillId="0" borderId="0"/>
    <xf numFmtId="9" fontId="17" fillId="0" borderId="0" applyFont="0" applyFill="0" applyBorder="0" applyAlignment="0" applyProtection="0"/>
    <xf numFmtId="165" fontId="17" fillId="0" borderId="0" applyFill="0" applyBorder="0" applyAlignment="0" applyProtection="0"/>
    <xf numFmtId="0" fontId="8" fillId="0" borderId="0"/>
    <xf numFmtId="0" fontId="18" fillId="0" borderId="0"/>
    <xf numFmtId="0" fontId="17" fillId="0" borderId="0">
      <alignment horizontal="justify" vertical="top" wrapText="1"/>
    </xf>
    <xf numFmtId="0" fontId="8" fillId="0" borderId="0"/>
    <xf numFmtId="0" fontId="23" fillId="0" borderId="0"/>
  </cellStyleXfs>
  <cellXfs count="115">
    <xf numFmtId="0" fontId="0" fillId="0" borderId="0" xfId="0"/>
    <xf numFmtId="0" fontId="11" fillId="3" borderId="7" xfId="0" applyFont="1" applyFill="1" applyBorder="1" applyAlignment="1">
      <alignment horizontal="center"/>
    </xf>
    <xf numFmtId="0" fontId="11" fillId="3" borderId="4" xfId="0" applyFont="1" applyFill="1" applyBorder="1" applyAlignment="1">
      <alignment horizontal="center"/>
    </xf>
    <xf numFmtId="0" fontId="11" fillId="4" borderId="10" xfId="0" applyFont="1" applyFill="1" applyBorder="1" applyAlignment="1">
      <alignment horizontal="center"/>
    </xf>
    <xf numFmtId="4" fontId="0" fillId="0" borderId="0" xfId="0" applyNumberFormat="1"/>
    <xf numFmtId="4" fontId="11" fillId="3" borderId="7" xfId="0" applyNumberFormat="1" applyFont="1" applyFill="1" applyBorder="1" applyAlignment="1">
      <alignment horizontal="center"/>
    </xf>
    <xf numFmtId="4" fontId="11" fillId="4" borderId="10" xfId="0" applyNumberFormat="1" applyFont="1" applyFill="1" applyBorder="1" applyAlignment="1">
      <alignment horizontal="center"/>
    </xf>
    <xf numFmtId="4" fontId="11" fillId="3" borderId="4" xfId="0" applyNumberFormat="1" applyFont="1" applyFill="1" applyBorder="1" applyAlignment="1">
      <alignment horizontal="center"/>
    </xf>
    <xf numFmtId="0" fontId="0" fillId="0" borderId="0" xfId="0" applyAlignment="1">
      <alignment vertical="top"/>
    </xf>
    <xf numFmtId="0" fontId="11" fillId="3" borderId="6" xfId="0" applyFont="1" applyFill="1" applyBorder="1" applyAlignment="1">
      <alignment horizontal="center" vertical="top"/>
    </xf>
    <xf numFmtId="0" fontId="11" fillId="3" borderId="3" xfId="0" applyFont="1" applyFill="1" applyBorder="1" applyAlignment="1">
      <alignment horizontal="center" vertical="top"/>
    </xf>
    <xf numFmtId="0" fontId="11" fillId="3" borderId="7" xfId="0" applyFont="1" applyFill="1" applyBorder="1" applyAlignment="1">
      <alignment horizontal="center" vertical="top"/>
    </xf>
    <xf numFmtId="0" fontId="11" fillId="4" borderId="10" xfId="0" applyFont="1" applyFill="1" applyBorder="1" applyAlignment="1">
      <alignment horizontal="center" vertical="top"/>
    </xf>
    <xf numFmtId="0" fontId="11" fillId="3" borderId="4" xfId="0" applyFont="1" applyFill="1" applyBorder="1" applyAlignment="1">
      <alignment horizontal="left" vertical="top"/>
    </xf>
    <xf numFmtId="4" fontId="0" fillId="0" borderId="0" xfId="0" applyNumberFormat="1" applyAlignment="1">
      <alignment horizontal="right"/>
    </xf>
    <xf numFmtId="4" fontId="11" fillId="3" borderId="8" xfId="0" applyNumberFormat="1" applyFont="1" applyFill="1" applyBorder="1" applyAlignment="1">
      <alignment horizontal="right"/>
    </xf>
    <xf numFmtId="4" fontId="11" fillId="4" borderId="11" xfId="0" applyNumberFormat="1" applyFont="1" applyFill="1" applyBorder="1" applyAlignment="1">
      <alignment horizontal="right"/>
    </xf>
    <xf numFmtId="0" fontId="0" fillId="0" borderId="0" xfId="0" applyAlignment="1">
      <alignment vertical="top" wrapText="1"/>
    </xf>
    <xf numFmtId="0" fontId="11" fillId="2" borderId="3" xfId="0" applyFont="1" applyFill="1" applyBorder="1" applyAlignment="1">
      <alignment horizontal="center" vertical="top"/>
    </xf>
    <xf numFmtId="0" fontId="11" fillId="2" borderId="4" xfId="0" applyFont="1" applyFill="1" applyBorder="1" applyAlignment="1">
      <alignment vertical="top"/>
    </xf>
    <xf numFmtId="0" fontId="11" fillId="2" borderId="4" xfId="0" applyFont="1" applyFill="1" applyBorder="1"/>
    <xf numFmtId="4" fontId="11" fillId="2" borderId="4" xfId="0" applyNumberFormat="1" applyFont="1" applyFill="1" applyBorder="1"/>
    <xf numFmtId="4" fontId="11" fillId="2" borderId="5" xfId="0" applyNumberFormat="1" applyFont="1" applyFill="1" applyBorder="1" applyAlignment="1">
      <alignment horizontal="right"/>
    </xf>
    <xf numFmtId="0" fontId="11" fillId="0" borderId="0" xfId="0" applyFont="1"/>
    <xf numFmtId="0" fontId="11" fillId="4" borderId="9" xfId="0" applyFont="1" applyFill="1" applyBorder="1" applyAlignment="1">
      <alignment horizontal="center" vertical="top"/>
    </xf>
    <xf numFmtId="2" fontId="0" fillId="0" borderId="0" xfId="0" applyNumberFormat="1" applyAlignment="1">
      <alignment vertical="top" wrapText="1"/>
    </xf>
    <xf numFmtId="0" fontId="0" fillId="0" borderId="0" xfId="0" applyAlignment="1">
      <alignment horizontal="center" vertical="top"/>
    </xf>
    <xf numFmtId="2" fontId="14" fillId="0" borderId="0" xfId="0" applyNumberFormat="1" applyFont="1" applyAlignment="1">
      <alignment vertical="top" wrapText="1"/>
    </xf>
    <xf numFmtId="0" fontId="0" fillId="0" borderId="0" xfId="0" applyAlignment="1">
      <alignment horizontal="left" vertical="top"/>
    </xf>
    <xf numFmtId="2" fontId="15" fillId="0" borderId="0" xfId="0" applyNumberFormat="1" applyFont="1" applyAlignment="1">
      <alignment vertical="top" wrapText="1"/>
    </xf>
    <xf numFmtId="2" fontId="16" fillId="0" borderId="0" xfId="0" applyNumberFormat="1" applyFont="1" applyAlignment="1">
      <alignment horizontal="center" vertical="center" wrapText="1"/>
    </xf>
    <xf numFmtId="0" fontId="11" fillId="2" borderId="15" xfId="0" applyFont="1" applyFill="1" applyBorder="1" applyAlignment="1">
      <alignment horizontal="center" vertical="top"/>
    </xf>
    <xf numFmtId="0" fontId="11" fillId="2" borderId="12" xfId="0" applyFont="1" applyFill="1" applyBorder="1" applyAlignment="1">
      <alignment vertical="top"/>
    </xf>
    <xf numFmtId="0" fontId="11" fillId="2" borderId="12" xfId="0" applyFont="1" applyFill="1" applyBorder="1"/>
    <xf numFmtId="4" fontId="11" fillId="2" borderId="12" xfId="0" applyNumberFormat="1" applyFont="1" applyFill="1" applyBorder="1"/>
    <xf numFmtId="4" fontId="11" fillId="2" borderId="16" xfId="0" applyNumberFormat="1" applyFont="1" applyFill="1" applyBorder="1" applyAlignment="1">
      <alignment horizontal="right"/>
    </xf>
    <xf numFmtId="0" fontId="11" fillId="3" borderId="3" xfId="0" applyFont="1" applyFill="1" applyBorder="1" applyAlignment="1">
      <alignment vertical="top"/>
    </xf>
    <xf numFmtId="0" fontId="11" fillId="3" borderId="4" xfId="0" applyFont="1" applyFill="1" applyBorder="1" applyAlignment="1">
      <alignment vertical="top"/>
    </xf>
    <xf numFmtId="10" fontId="11" fillId="3" borderId="4" xfId="0" applyNumberFormat="1" applyFont="1" applyFill="1" applyBorder="1"/>
    <xf numFmtId="4" fontId="11" fillId="3" borderId="4" xfId="0" applyNumberFormat="1" applyFont="1" applyFill="1" applyBorder="1"/>
    <xf numFmtId="164" fontId="11" fillId="3" borderId="5" xfId="0" applyNumberFormat="1" applyFont="1" applyFill="1" applyBorder="1" applyAlignment="1">
      <alignment horizontal="right"/>
    </xf>
    <xf numFmtId="164" fontId="0" fillId="0" borderId="0" xfId="0" applyNumberFormat="1" applyAlignment="1">
      <alignment horizontal="right"/>
    </xf>
    <xf numFmtId="0" fontId="9" fillId="4" borderId="3" xfId="0" applyFont="1" applyFill="1" applyBorder="1" applyAlignment="1">
      <alignment horizontal="center" vertical="top"/>
    </xf>
    <xf numFmtId="0" fontId="11" fillId="4" borderId="4" xfId="0" applyFont="1" applyFill="1" applyBorder="1" applyAlignment="1">
      <alignment horizontal="left" vertical="top"/>
    </xf>
    <xf numFmtId="0" fontId="11" fillId="4" borderId="4" xfId="0" applyFont="1" applyFill="1" applyBorder="1" applyAlignment="1">
      <alignment horizontal="center"/>
    </xf>
    <xf numFmtId="4" fontId="11" fillId="4" borderId="4" xfId="0" applyNumberFormat="1" applyFont="1" applyFill="1" applyBorder="1" applyAlignment="1">
      <alignment horizontal="center"/>
    </xf>
    <xf numFmtId="164" fontId="11" fillId="4" borderId="5" xfId="0" applyNumberFormat="1" applyFont="1" applyFill="1" applyBorder="1" applyAlignment="1">
      <alignment horizontal="right"/>
    </xf>
    <xf numFmtId="0" fontId="11" fillId="0" borderId="0" xfId="0" applyFont="1" applyAlignment="1">
      <alignment horizontal="center" vertical="top"/>
    </xf>
    <xf numFmtId="0" fontId="11" fillId="0" borderId="0" xfId="0" applyFont="1" applyAlignment="1">
      <alignment vertical="top"/>
    </xf>
    <xf numFmtId="4" fontId="11" fillId="0" borderId="0" xfId="0" applyNumberFormat="1" applyFont="1"/>
    <xf numFmtId="4" fontId="11" fillId="0" borderId="0" xfId="0" applyNumberFormat="1" applyFont="1" applyAlignment="1">
      <alignment horizontal="right"/>
    </xf>
    <xf numFmtId="0" fontId="0" fillId="0" borderId="1" xfId="0" applyBorder="1" applyAlignment="1">
      <alignment horizontal="center" vertical="top"/>
    </xf>
    <xf numFmtId="0" fontId="0" fillId="0" borderId="17" xfId="0" applyBorder="1"/>
    <xf numFmtId="0" fontId="5" fillId="4" borderId="3" xfId="0" applyFont="1" applyFill="1" applyBorder="1" applyAlignment="1">
      <alignment horizontal="center" vertical="top"/>
    </xf>
    <xf numFmtId="0" fontId="0" fillId="0" borderId="2" xfId="0" applyBorder="1" applyAlignment="1">
      <alignment horizontal="center" vertical="top"/>
    </xf>
    <xf numFmtId="0" fontId="0" fillId="0" borderId="14" xfId="0" applyBorder="1" applyAlignment="1">
      <alignment vertical="top" wrapText="1"/>
    </xf>
    <xf numFmtId="0" fontId="0" fillId="0" borderId="14" xfId="0" applyBorder="1" applyAlignment="1">
      <alignment horizontal="center"/>
    </xf>
    <xf numFmtId="4" fontId="0" fillId="0" borderId="14" xfId="0" applyNumberFormat="1" applyBorder="1" applyAlignment="1">
      <alignment horizontal="center"/>
    </xf>
    <xf numFmtId="4" fontId="0" fillId="0" borderId="2" xfId="0" applyNumberFormat="1" applyBorder="1" applyAlignment="1">
      <alignment horizontal="right"/>
    </xf>
    <xf numFmtId="0" fontId="0" fillId="0" borderId="20" xfId="0" applyBorder="1" applyAlignment="1">
      <alignment horizontal="center" vertical="top"/>
    </xf>
    <xf numFmtId="0" fontId="0" fillId="0" borderId="1" xfId="0" applyBorder="1" applyAlignment="1">
      <alignment vertical="top" wrapText="1"/>
    </xf>
    <xf numFmtId="0" fontId="0" fillId="0" borderId="1" xfId="0" applyBorder="1" applyAlignment="1">
      <alignment horizontal="center"/>
    </xf>
    <xf numFmtId="4" fontId="0" fillId="0" borderId="1" xfId="0" applyNumberFormat="1" applyBorder="1" applyAlignment="1">
      <alignment horizontal="center"/>
    </xf>
    <xf numFmtId="4" fontId="0" fillId="0" borderId="1" xfId="0" applyNumberFormat="1" applyBorder="1" applyAlignment="1">
      <alignment horizontal="right"/>
    </xf>
    <xf numFmtId="0" fontId="0" fillId="0" borderId="20" xfId="0" applyBorder="1" applyAlignment="1">
      <alignment horizontal="center"/>
    </xf>
    <xf numFmtId="4" fontId="0" fillId="0" borderId="20" xfId="0" applyNumberFormat="1" applyBorder="1" applyAlignment="1">
      <alignment horizontal="center"/>
    </xf>
    <xf numFmtId="0" fontId="0" fillId="0" borderId="19" xfId="0" applyBorder="1" applyAlignment="1">
      <alignment horizontal="center" vertical="top"/>
    </xf>
    <xf numFmtId="4" fontId="0" fillId="0" borderId="19" xfId="0" applyNumberFormat="1" applyBorder="1" applyAlignment="1">
      <alignment horizontal="center"/>
    </xf>
    <xf numFmtId="2" fontId="13" fillId="0" borderId="0" xfId="0" applyNumberFormat="1" applyFont="1" applyAlignment="1">
      <alignment vertical="top" wrapText="1"/>
    </xf>
    <xf numFmtId="0" fontId="0" fillId="0" borderId="2" xfId="0" applyBorder="1" applyAlignment="1">
      <alignment vertical="top" wrapText="1"/>
    </xf>
    <xf numFmtId="0" fontId="0" fillId="0" borderId="2" xfId="0" applyBorder="1" applyAlignment="1">
      <alignment horizontal="center"/>
    </xf>
    <xf numFmtId="0" fontId="3" fillId="0" borderId="14" xfId="0" applyFont="1" applyBorder="1" applyAlignment="1">
      <alignment horizontal="left" vertical="top" wrapText="1"/>
    </xf>
    <xf numFmtId="0" fontId="3" fillId="0" borderId="14" xfId="0" applyFont="1" applyBorder="1" applyAlignment="1">
      <alignment horizontal="center"/>
    </xf>
    <xf numFmtId="4" fontId="3" fillId="0" borderId="14" xfId="0" applyNumberFormat="1" applyFont="1" applyBorder="1" applyAlignment="1">
      <alignment horizontal="center"/>
    </xf>
    <xf numFmtId="4" fontId="0" fillId="0" borderId="2" xfId="0" applyNumberFormat="1" applyBorder="1" applyAlignment="1">
      <alignment horizontal="center"/>
    </xf>
    <xf numFmtId="0" fontId="20" fillId="0" borderId="2" xfId="0" applyFont="1" applyBorder="1" applyAlignment="1">
      <alignment vertical="top" wrapText="1"/>
    </xf>
    <xf numFmtId="0" fontId="0" fillId="0" borderId="19" xfId="0" applyBorder="1" applyAlignment="1">
      <alignment vertical="top" wrapText="1"/>
    </xf>
    <xf numFmtId="0" fontId="0" fillId="0" borderId="19" xfId="0" applyBorder="1" applyAlignment="1">
      <alignment horizontal="center"/>
    </xf>
    <xf numFmtId="4" fontId="0" fillId="0" borderId="19" xfId="0" applyNumberFormat="1" applyBorder="1" applyAlignment="1">
      <alignment horizontal="right"/>
    </xf>
    <xf numFmtId="0" fontId="24" fillId="0" borderId="12" xfId="0" applyFont="1" applyBorder="1" applyAlignment="1">
      <alignment vertical="top" wrapText="1"/>
    </xf>
    <xf numFmtId="0" fontId="25" fillId="0" borderId="12" xfId="0" applyFont="1" applyBorder="1" applyAlignment="1">
      <alignment vertical="top"/>
    </xf>
    <xf numFmtId="0" fontId="2" fillId="0" borderId="2" xfId="0" applyFont="1" applyBorder="1" applyAlignment="1">
      <alignment horizontal="left" vertical="top" wrapText="1"/>
    </xf>
    <xf numFmtId="0" fontId="2" fillId="0" borderId="2" xfId="0" applyFont="1" applyBorder="1" applyAlignment="1">
      <alignment horizontal="center"/>
    </xf>
    <xf numFmtId="4" fontId="2" fillId="0" borderId="2" xfId="0" applyNumberFormat="1" applyFont="1" applyBorder="1" applyAlignment="1">
      <alignment horizontal="center"/>
    </xf>
    <xf numFmtId="4" fontId="2" fillId="0" borderId="1" xfId="0" applyNumberFormat="1" applyFont="1" applyBorder="1" applyAlignment="1">
      <alignment horizontal="right"/>
    </xf>
    <xf numFmtId="0" fontId="2" fillId="0" borderId="13" xfId="0" applyFont="1" applyBorder="1" applyAlignment="1">
      <alignment horizontal="left" vertical="top" wrapText="1"/>
    </xf>
    <xf numFmtId="0" fontId="2" fillId="0" borderId="13" xfId="0" applyFont="1" applyBorder="1" applyAlignment="1">
      <alignment horizontal="center"/>
    </xf>
    <xf numFmtId="4" fontId="2" fillId="0" borderId="13" xfId="0" applyNumberFormat="1" applyFont="1" applyBorder="1" applyAlignment="1">
      <alignment horizontal="center"/>
    </xf>
    <xf numFmtId="0" fontId="0" fillId="0" borderId="20" xfId="0" applyBorder="1" applyAlignment="1">
      <alignment vertical="top" wrapText="1"/>
    </xf>
    <xf numFmtId="4" fontId="0" fillId="0" borderId="20" xfId="0" applyNumberFormat="1" applyBorder="1" applyAlignment="1">
      <alignment horizontal="right"/>
    </xf>
    <xf numFmtId="0" fontId="0" fillId="0" borderId="14" xfId="0" applyBorder="1" applyAlignment="1">
      <alignment horizontal="center" vertical="top"/>
    </xf>
    <xf numFmtId="4" fontId="0" fillId="0" borderId="14" xfId="0" applyNumberFormat="1" applyBorder="1" applyAlignment="1">
      <alignment horizontal="right"/>
    </xf>
    <xf numFmtId="0" fontId="4" fillId="0" borderId="14" xfId="0" applyFont="1" applyBorder="1" applyAlignment="1">
      <alignment horizontal="center" vertical="top"/>
    </xf>
    <xf numFmtId="0" fontId="6" fillId="0" borderId="13" xfId="0" applyFont="1" applyBorder="1" applyAlignment="1">
      <alignment horizontal="center"/>
    </xf>
    <xf numFmtId="4" fontId="7" fillId="0" borderId="13" xfId="0" applyNumberFormat="1" applyFont="1" applyBorder="1" applyAlignment="1">
      <alignment horizontal="center"/>
    </xf>
    <xf numFmtId="4" fontId="7" fillId="0" borderId="2" xfId="0" applyNumberFormat="1" applyFont="1" applyBorder="1" applyAlignment="1">
      <alignment horizontal="right"/>
    </xf>
    <xf numFmtId="4" fontId="7" fillId="0" borderId="1" xfId="0" applyNumberFormat="1" applyFont="1" applyBorder="1" applyAlignment="1">
      <alignment horizontal="center"/>
    </xf>
    <xf numFmtId="4" fontId="7" fillId="0" borderId="2" xfId="0" applyNumberFormat="1" applyFont="1" applyBorder="1" applyAlignment="1">
      <alignment horizontal="center"/>
    </xf>
    <xf numFmtId="0" fontId="0" fillId="0" borderId="22" xfId="0" applyBorder="1" applyAlignment="1">
      <alignment horizontal="center" vertical="top"/>
    </xf>
    <xf numFmtId="0" fontId="0" fillId="0" borderId="22" xfId="0" applyBorder="1" applyAlignment="1">
      <alignment vertical="top" wrapText="1"/>
    </xf>
    <xf numFmtId="0" fontId="0" fillId="0" borderId="22" xfId="0" applyBorder="1" applyAlignment="1">
      <alignment horizontal="center"/>
    </xf>
    <xf numFmtId="4" fontId="0" fillId="0" borderId="22" xfId="0" applyNumberFormat="1" applyBorder="1" applyAlignment="1">
      <alignment horizontal="center"/>
    </xf>
    <xf numFmtId="0" fontId="1" fillId="0" borderId="13" xfId="0" applyFont="1" applyBorder="1" applyAlignment="1">
      <alignment horizontal="left" vertical="top" wrapText="1"/>
    </xf>
    <xf numFmtId="0" fontId="4" fillId="0" borderId="1" xfId="0" applyFont="1" applyBorder="1" applyAlignment="1">
      <alignment horizontal="center" vertical="top"/>
    </xf>
    <xf numFmtId="0" fontId="7" fillId="0" borderId="1" xfId="0" applyFont="1" applyBorder="1" applyAlignment="1">
      <alignment horizontal="left" vertical="top" wrapText="1"/>
    </xf>
    <xf numFmtId="0" fontId="7" fillId="0" borderId="1" xfId="0" applyFont="1" applyBorder="1" applyAlignment="1">
      <alignment horizontal="center"/>
    </xf>
    <xf numFmtId="0" fontId="1" fillId="0" borderId="18" xfId="0" applyFont="1" applyBorder="1" applyAlignment="1">
      <alignment horizontal="center" vertical="top"/>
    </xf>
    <xf numFmtId="0" fontId="1" fillId="0" borderId="21" xfId="0" applyFont="1" applyBorder="1" applyAlignment="1">
      <alignment horizontal="center" vertical="top"/>
    </xf>
    <xf numFmtId="4" fontId="0" fillId="0" borderId="24" xfId="0" applyNumberFormat="1" applyBorder="1" applyAlignment="1">
      <alignment horizontal="center"/>
    </xf>
    <xf numFmtId="0" fontId="0" fillId="0" borderId="24" xfId="0" applyBorder="1" applyAlignment="1">
      <alignment horizontal="center"/>
    </xf>
    <xf numFmtId="0" fontId="0" fillId="0" borderId="24" xfId="0" applyBorder="1" applyAlignment="1">
      <alignment vertical="top" wrapText="1"/>
    </xf>
    <xf numFmtId="0" fontId="11" fillId="2" borderId="23" xfId="0" applyFont="1" applyFill="1" applyBorder="1" applyAlignment="1">
      <alignment horizontal="center" vertical="top"/>
    </xf>
    <xf numFmtId="0" fontId="0" fillId="0" borderId="17" xfId="0" applyBorder="1" applyAlignment="1">
      <alignment vertical="top"/>
    </xf>
    <xf numFmtId="0" fontId="3" fillId="0" borderId="14" xfId="0" applyFont="1" applyBorder="1" applyAlignment="1">
      <alignment horizontal="center" vertical="top"/>
    </xf>
    <xf numFmtId="0" fontId="11" fillId="4" borderId="10" xfId="0" applyFont="1" applyFill="1" applyBorder="1" applyAlignment="1">
      <alignment horizontal="left" vertical="top"/>
    </xf>
  </cellXfs>
  <cellStyles count="16">
    <cellStyle name="merge" xfId="13" xr:uid="{ED9C70F3-517B-4C27-B7C1-9C92C4230342}"/>
    <cellStyle name="Normal 2" xfId="1" xr:uid="{00000000-0005-0000-0000-000000000000}"/>
    <cellStyle name="Normal 2 2" xfId="2" xr:uid="{26BB7803-F4F3-4FE6-9E34-7127FA567B91}"/>
    <cellStyle name="Normal 2 2 2" xfId="14" xr:uid="{E8DE8032-8D44-485C-96E9-90E1F61E9015}"/>
    <cellStyle name="Normal 2 3" xfId="11" xr:uid="{AEF04B88-17BD-43E0-AD7D-5B819F365C71}"/>
    <cellStyle name="Normal 3" xfId="12" xr:uid="{11285616-EC8B-492F-9E9E-082228179F87}"/>
    <cellStyle name="Normal 3 2" xfId="3" xr:uid="{5431286D-79A0-4F85-9C3D-675B852F1877}"/>
    <cellStyle name="Normal 4" xfId="4" xr:uid="{1F441A61-B226-4FAB-A85E-52E985D1D4D9}"/>
    <cellStyle name="Normal 48" xfId="8" xr:uid="{44C718A8-4171-4EFC-90E6-AAD500E8FEFB}"/>
    <cellStyle name="Normal 64" xfId="15" xr:uid="{6311D0E9-D4A5-4679-8B79-1F98AB4C5784}"/>
    <cellStyle name="Normalno" xfId="0" builtinId="0"/>
    <cellStyle name="Normalno 2" xfId="6" xr:uid="{39ECC040-4E8C-4B9F-AE7A-5161CDBDB562}"/>
    <cellStyle name="Normalno 3" xfId="7" xr:uid="{3FCAB752-1C62-450E-AD8A-367C940E48B7}"/>
    <cellStyle name="Percent 2" xfId="9" xr:uid="{A5461403-DDBA-44EB-9786-5D3C700192EE}"/>
    <cellStyle name="Zarez 2" xfId="5" xr:uid="{83E7DC40-C8E6-4D16-819A-C724D198C33F}"/>
    <cellStyle name="Zarez 3" xfId="10" xr:uid="{67B23416-E0AB-4611-8DC6-F037242795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okorny/Documents/LIPAPROMET/Projekti-2012/070-03-2012P%20Studija%20JR%20Krk/Mail/In/2013-05-20%20&#352;iljeg%20tro&#353;kovnici%20bez%20cijena/Krk%20mjera%2013-05-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JERE"/>
      <sheetName val="TABLICA stvarnih količina-LED"/>
      <sheetName val="Tablica FOND-LED"/>
      <sheetName val="Usporedba LED-Na"/>
      <sheetName val="Jedinične cijene"/>
      <sheetName val="Troškovnik"/>
      <sheetName val="Troškovnik uvjeti za proračune"/>
      <sheetName val="Podaci o svjetiljama"/>
      <sheetName val="Tablice postojećeg stanja"/>
      <sheetName val="Količine"/>
      <sheetName val="TABLICA stvarnih količina-Na"/>
    </sheetNames>
    <sheetDataSet>
      <sheetData sheetId="0">
        <row r="2">
          <cell r="AE2">
            <v>2000</v>
          </cell>
        </row>
      </sheetData>
      <sheetData sheetId="1">
        <row r="4">
          <cell r="R4">
            <v>1.0900000000000001</v>
          </cell>
        </row>
      </sheetData>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082A-B935-477D-82ED-A17303910A01}">
  <sheetPr>
    <pageSetUpPr fitToPage="1"/>
  </sheetPr>
  <dimension ref="A1:B45"/>
  <sheetViews>
    <sheetView view="pageBreakPreview" topLeftCell="A13" zoomScaleNormal="100" zoomScaleSheetLayoutView="100" workbookViewId="0">
      <selection activeCell="B33" sqref="B33"/>
    </sheetView>
  </sheetViews>
  <sheetFormatPr defaultRowHeight="15"/>
  <cols>
    <col min="1" max="1" width="18.7109375" customWidth="1"/>
    <col min="2" max="2" width="70.28515625" customWidth="1"/>
  </cols>
  <sheetData>
    <row r="1" spans="1:2">
      <c r="A1" s="26"/>
      <c r="B1" s="25"/>
    </row>
    <row r="2" spans="1:2">
      <c r="A2" s="26"/>
      <c r="B2" s="25"/>
    </row>
    <row r="3" spans="1:2">
      <c r="A3" s="26"/>
      <c r="B3" s="25"/>
    </row>
    <row r="4" spans="1:2" ht="45">
      <c r="A4" s="26" t="s">
        <v>49</v>
      </c>
      <c r="B4" s="25" t="s">
        <v>87</v>
      </c>
    </row>
    <row r="5" spans="1:2">
      <c r="A5" s="26"/>
      <c r="B5" s="25"/>
    </row>
    <row r="6" spans="1:2" ht="30">
      <c r="A6" s="26" t="s">
        <v>48</v>
      </c>
      <c r="B6" s="68" t="s">
        <v>88</v>
      </c>
    </row>
    <row r="7" spans="1:2">
      <c r="A7" s="26"/>
      <c r="B7" s="25"/>
    </row>
    <row r="8" spans="1:2">
      <c r="A8" s="26"/>
      <c r="B8" s="25"/>
    </row>
    <row r="10" spans="1:2">
      <c r="A10" s="26" t="s">
        <v>47</v>
      </c>
      <c r="B10" s="25" t="s">
        <v>79</v>
      </c>
    </row>
    <row r="11" spans="1:2">
      <c r="A11" s="26"/>
      <c r="B11" s="25"/>
    </row>
    <row r="12" spans="1:2">
      <c r="A12" s="26" t="s">
        <v>55</v>
      </c>
      <c r="B12" s="25" t="s">
        <v>89</v>
      </c>
    </row>
    <row r="13" spans="1:2">
      <c r="A13" s="26"/>
    </row>
    <row r="14" spans="1:2">
      <c r="A14" s="26"/>
      <c r="B14" s="25"/>
    </row>
    <row r="15" spans="1:2" ht="23.25">
      <c r="A15" s="26"/>
      <c r="B15" s="30" t="s">
        <v>46</v>
      </c>
    </row>
    <row r="16" spans="1:2">
      <c r="A16" s="26"/>
      <c r="B16" s="29"/>
    </row>
    <row r="17" spans="1:2">
      <c r="A17" s="26"/>
      <c r="B17" s="25"/>
    </row>
    <row r="18" spans="1:2">
      <c r="A18" s="26"/>
      <c r="B18" s="25"/>
    </row>
    <row r="19" spans="1:2">
      <c r="A19" s="26"/>
      <c r="B19" s="25"/>
    </row>
    <row r="20" spans="1:2">
      <c r="A20" s="26"/>
      <c r="B20" s="25"/>
    </row>
    <row r="21" spans="1:2">
      <c r="A21" s="28" t="s">
        <v>45</v>
      </c>
    </row>
    <row r="22" spans="1:2">
      <c r="A22" s="28" t="s">
        <v>44</v>
      </c>
      <c r="B22" s="25" t="s">
        <v>73</v>
      </c>
    </row>
    <row r="23" spans="1:2">
      <c r="A23" s="26"/>
    </row>
    <row r="24" spans="1:2">
      <c r="A24" s="26"/>
    </row>
    <row r="25" spans="1:2">
      <c r="A25" s="26"/>
      <c r="B25" s="27"/>
    </row>
    <row r="26" spans="1:2">
      <c r="A26" s="26"/>
      <c r="B26" s="25"/>
    </row>
    <row r="27" spans="1:2">
      <c r="A27" s="26"/>
      <c r="B27" s="25"/>
    </row>
    <row r="28" spans="1:2">
      <c r="A28" s="26"/>
      <c r="B28" s="25"/>
    </row>
    <row r="29" spans="1:2">
      <c r="A29" s="26"/>
      <c r="B29" s="25"/>
    </row>
    <row r="30" spans="1:2">
      <c r="A30" s="26"/>
      <c r="B30" s="25"/>
    </row>
    <row r="31" spans="1:2">
      <c r="A31" s="26"/>
      <c r="B31" s="25"/>
    </row>
    <row r="32" spans="1:2">
      <c r="A32" s="26"/>
      <c r="B32" s="25"/>
    </row>
    <row r="33" spans="1:2">
      <c r="A33" s="26"/>
      <c r="B33" s="25"/>
    </row>
    <row r="34" spans="1:2">
      <c r="A34" s="26"/>
      <c r="B34" s="25"/>
    </row>
    <row r="35" spans="1:2">
      <c r="A35" s="26"/>
      <c r="B35" s="25"/>
    </row>
    <row r="36" spans="1:2">
      <c r="A36" s="26"/>
      <c r="B36" s="25"/>
    </row>
    <row r="37" spans="1:2">
      <c r="A37" s="26"/>
      <c r="B37" s="25"/>
    </row>
    <row r="38" spans="1:2">
      <c r="A38" s="26"/>
      <c r="B38" s="25"/>
    </row>
    <row r="39" spans="1:2">
      <c r="A39" s="26"/>
      <c r="B39" s="25"/>
    </row>
    <row r="40" spans="1:2">
      <c r="A40" s="26"/>
      <c r="B40" s="25" t="s">
        <v>90</v>
      </c>
    </row>
    <row r="41" spans="1:2">
      <c r="A41" s="26"/>
      <c r="B41" s="25"/>
    </row>
    <row r="42" spans="1:2">
      <c r="A42" s="26"/>
      <c r="B42" s="25"/>
    </row>
    <row r="43" spans="1:2">
      <c r="A43" s="26"/>
      <c r="B43" s="25"/>
    </row>
    <row r="44" spans="1:2">
      <c r="A44" s="26"/>
      <c r="B44" s="25"/>
    </row>
    <row r="45" spans="1:2">
      <c r="A45" s="26"/>
      <c r="B45" s="25"/>
    </row>
  </sheetData>
  <pageMargins left="0.7" right="0.7" top="0.75" bottom="0.75" header="0.3" footer="0.3"/>
  <pageSetup paperSize="9" scale="9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2290-AFD0-4F77-8EDF-B3C77B6D01E5}">
  <sheetPr>
    <pageSetUpPr fitToPage="1"/>
  </sheetPr>
  <dimension ref="A1:B29"/>
  <sheetViews>
    <sheetView view="pageBreakPreview" zoomScaleNormal="100" zoomScaleSheetLayoutView="100" workbookViewId="0">
      <selection activeCell="I10" sqref="I10"/>
    </sheetView>
  </sheetViews>
  <sheetFormatPr defaultRowHeight="15"/>
  <cols>
    <col min="1" max="1" width="18.7109375" customWidth="1"/>
    <col min="2" max="2" width="70.28515625" customWidth="1"/>
  </cols>
  <sheetData>
    <row r="1" spans="1:2">
      <c r="A1" s="26"/>
      <c r="B1" s="25"/>
    </row>
    <row r="2" spans="1:2">
      <c r="A2" s="26"/>
      <c r="B2" s="25" t="s">
        <v>54</v>
      </c>
    </row>
    <row r="3" spans="1:2">
      <c r="A3" s="26"/>
      <c r="B3" s="25"/>
    </row>
    <row r="4" spans="1:2">
      <c r="A4" s="26"/>
      <c r="B4" s="25"/>
    </row>
    <row r="5" spans="1:2" ht="90">
      <c r="A5" s="26"/>
      <c r="B5" s="25" t="s">
        <v>43</v>
      </c>
    </row>
    <row r="6" spans="1:2">
      <c r="A6" s="26"/>
      <c r="B6" s="25"/>
    </row>
    <row r="7" spans="1:2" ht="45">
      <c r="A7" s="26"/>
      <c r="B7" s="25" t="s">
        <v>50</v>
      </c>
    </row>
    <row r="8" spans="1:2">
      <c r="A8" s="26"/>
      <c r="B8" s="25"/>
    </row>
    <row r="9" spans="1:2" ht="75">
      <c r="A9" s="26"/>
      <c r="B9" s="25" t="s">
        <v>51</v>
      </c>
    </row>
    <row r="10" spans="1:2">
      <c r="A10" s="26"/>
      <c r="B10" s="25"/>
    </row>
    <row r="11" spans="1:2" ht="45">
      <c r="A11" s="26"/>
      <c r="B11" s="25" t="s">
        <v>42</v>
      </c>
    </row>
    <row r="12" spans="1:2">
      <c r="A12" s="26"/>
      <c r="B12" s="25"/>
    </row>
    <row r="13" spans="1:2" ht="165">
      <c r="A13" s="26"/>
      <c r="B13" s="25" t="s">
        <v>52</v>
      </c>
    </row>
    <row r="14" spans="1:2">
      <c r="A14" s="26"/>
      <c r="B14" s="25"/>
    </row>
    <row r="15" spans="1:2" ht="120">
      <c r="A15" s="26"/>
      <c r="B15" s="25" t="s">
        <v>41</v>
      </c>
    </row>
    <row r="16" spans="1:2">
      <c r="A16" s="26"/>
      <c r="B16" s="25"/>
    </row>
    <row r="17" spans="1:2" ht="105">
      <c r="A17" s="26"/>
      <c r="B17" s="25" t="s">
        <v>40</v>
      </c>
    </row>
    <row r="18" spans="1:2" ht="45">
      <c r="A18" s="26"/>
      <c r="B18" s="25" t="s">
        <v>39</v>
      </c>
    </row>
    <row r="19" spans="1:2">
      <c r="A19" s="26"/>
      <c r="B19" s="25"/>
    </row>
    <row r="20" spans="1:2" ht="210">
      <c r="A20" s="26"/>
      <c r="B20" s="25" t="s">
        <v>53</v>
      </c>
    </row>
    <row r="21" spans="1:2">
      <c r="A21" s="26"/>
      <c r="B21" s="25"/>
    </row>
    <row r="22" spans="1:2" ht="45">
      <c r="A22" s="26"/>
      <c r="B22" s="25" t="s">
        <v>38</v>
      </c>
    </row>
    <row r="23" spans="1:2">
      <c r="A23" s="26"/>
      <c r="B23" s="25"/>
    </row>
    <row r="24" spans="1:2" ht="75">
      <c r="A24" s="26"/>
      <c r="B24" s="25" t="s">
        <v>37</v>
      </c>
    </row>
    <row r="25" spans="1:2">
      <c r="A25" s="26"/>
      <c r="B25" s="25"/>
    </row>
    <row r="26" spans="1:2">
      <c r="A26" s="26"/>
      <c r="B26" s="25"/>
    </row>
    <row r="27" spans="1:2">
      <c r="A27" s="26"/>
      <c r="B27" s="25" t="s">
        <v>36</v>
      </c>
    </row>
    <row r="28" spans="1:2">
      <c r="A28" s="26"/>
      <c r="B28" s="25" t="s">
        <v>72</v>
      </c>
    </row>
    <row r="29" spans="1:2">
      <c r="A29" s="26"/>
      <c r="B29" s="25"/>
    </row>
  </sheetData>
  <pageMargins left="0.7" right="0.7" top="0.75" bottom="0.75" header="0.3" footer="0.3"/>
  <pageSetup paperSize="9" scale="98"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05"/>
  <sheetViews>
    <sheetView showZeros="0" tabSelected="1" view="pageBreakPreview" topLeftCell="A24" zoomScaleNormal="100" zoomScaleSheetLayoutView="100" workbookViewId="0">
      <selection activeCell="F71" sqref="F71"/>
    </sheetView>
  </sheetViews>
  <sheetFormatPr defaultRowHeight="15"/>
  <cols>
    <col min="1" max="1" width="9.140625" style="8"/>
    <col min="2" max="2" width="62.42578125" style="8" customWidth="1"/>
    <col min="4" max="5" width="9.140625" style="4"/>
    <col min="6" max="6" width="15.42578125" style="14" customWidth="1"/>
    <col min="7" max="7" width="10.140625" bestFit="1" customWidth="1"/>
  </cols>
  <sheetData>
    <row r="2" spans="1:6" ht="15.75" customHeight="1" thickBot="1">
      <c r="B2" s="80" t="s">
        <v>88</v>
      </c>
      <c r="C2" s="79"/>
      <c r="D2" s="79"/>
      <c r="E2" s="79"/>
      <c r="F2" s="79"/>
    </row>
    <row r="3" spans="1:6" ht="15.75" thickBot="1">
      <c r="A3" s="18" t="s">
        <v>35</v>
      </c>
      <c r="B3" s="19" t="s">
        <v>96</v>
      </c>
      <c r="C3" s="20"/>
      <c r="D3" s="21"/>
      <c r="E3" s="21"/>
      <c r="F3" s="22"/>
    </row>
    <row r="4" spans="1:6" ht="15.75" thickBot="1"/>
    <row r="5" spans="1:6" ht="15.75" thickBot="1">
      <c r="A5" s="18" t="s">
        <v>4</v>
      </c>
      <c r="B5" s="19" t="s">
        <v>5</v>
      </c>
      <c r="C5" s="20"/>
      <c r="D5" s="21"/>
      <c r="E5" s="21"/>
      <c r="F5" s="22"/>
    </row>
    <row r="6" spans="1:6" ht="15.75" thickBot="1">
      <c r="A6" s="11" t="s">
        <v>0</v>
      </c>
      <c r="B6" s="11" t="s">
        <v>1</v>
      </c>
      <c r="C6" s="1" t="s">
        <v>2</v>
      </c>
      <c r="D6" s="5" t="s">
        <v>3</v>
      </c>
      <c r="E6" s="5" t="s">
        <v>57</v>
      </c>
      <c r="F6" s="15" t="s">
        <v>58</v>
      </c>
    </row>
    <row r="7" spans="1:6" ht="75">
      <c r="A7" s="92" t="s">
        <v>22</v>
      </c>
      <c r="B7" s="102" t="s">
        <v>98</v>
      </c>
      <c r="C7" s="93" t="s">
        <v>33</v>
      </c>
      <c r="D7" s="94">
        <v>1</v>
      </c>
      <c r="E7" s="94"/>
      <c r="F7" s="95" t="str">
        <f>IF(E7&lt;&gt;0,D7*E7,"")</f>
        <v/>
      </c>
    </row>
    <row r="8" spans="1:6" ht="137.25" customHeight="1">
      <c r="A8" s="103" t="s">
        <v>23</v>
      </c>
      <c r="B8" s="104" t="s">
        <v>65</v>
      </c>
      <c r="C8" s="105"/>
      <c r="D8" s="96"/>
      <c r="E8" s="96"/>
      <c r="F8" s="95" t="str">
        <f t="shared" ref="F8:F25" si="0">IF(E8&lt;&gt;0,D8*E8,"")</f>
        <v/>
      </c>
    </row>
    <row r="9" spans="1:6">
      <c r="A9" s="51" t="s">
        <v>19</v>
      </c>
      <c r="B9" s="60" t="s">
        <v>77</v>
      </c>
      <c r="C9" s="61" t="s">
        <v>33</v>
      </c>
      <c r="D9" s="96">
        <v>1</v>
      </c>
      <c r="E9" s="96"/>
      <c r="F9" s="95" t="str">
        <f t="shared" si="0"/>
        <v/>
      </c>
    </row>
    <row r="10" spans="1:6">
      <c r="A10" s="54" t="s">
        <v>20</v>
      </c>
      <c r="B10" s="69" t="s">
        <v>80</v>
      </c>
      <c r="C10" s="70" t="s">
        <v>33</v>
      </c>
      <c r="D10" s="96">
        <v>1</v>
      </c>
      <c r="E10" s="97"/>
      <c r="F10" s="95" t="str">
        <f t="shared" si="0"/>
        <v/>
      </c>
    </row>
    <row r="11" spans="1:6">
      <c r="A11" s="51" t="s">
        <v>19</v>
      </c>
      <c r="B11" s="69" t="s">
        <v>85</v>
      </c>
      <c r="C11" s="70" t="s">
        <v>33</v>
      </c>
      <c r="D11" s="96">
        <v>1</v>
      </c>
      <c r="E11" s="97"/>
      <c r="F11" s="95" t="str">
        <f t="shared" si="0"/>
        <v/>
      </c>
    </row>
    <row r="12" spans="1:6">
      <c r="A12" s="54" t="s">
        <v>20</v>
      </c>
      <c r="B12" s="69" t="s">
        <v>86</v>
      </c>
      <c r="C12" s="70" t="s">
        <v>33</v>
      </c>
      <c r="D12" s="96">
        <v>1</v>
      </c>
      <c r="E12" s="97"/>
      <c r="F12" s="95" t="str">
        <f t="shared" si="0"/>
        <v/>
      </c>
    </row>
    <row r="13" spans="1:6" ht="75">
      <c r="A13" s="51" t="s">
        <v>24</v>
      </c>
      <c r="B13" s="69" t="s">
        <v>66</v>
      </c>
      <c r="C13" s="70" t="s">
        <v>6</v>
      </c>
      <c r="D13" s="97">
        <v>30</v>
      </c>
      <c r="E13" s="97"/>
      <c r="F13" s="95" t="str">
        <f t="shared" si="0"/>
        <v/>
      </c>
    </row>
    <row r="14" spans="1:6" ht="105">
      <c r="A14" s="54" t="s">
        <v>25</v>
      </c>
      <c r="B14" s="69" t="s">
        <v>74</v>
      </c>
      <c r="C14" s="70" t="s">
        <v>7</v>
      </c>
      <c r="D14" s="97">
        <v>10</v>
      </c>
      <c r="E14" s="97"/>
      <c r="F14" s="95" t="str">
        <f t="shared" si="0"/>
        <v/>
      </c>
    </row>
    <row r="15" spans="1:6" ht="97.5" customHeight="1">
      <c r="A15" s="51" t="s">
        <v>26</v>
      </c>
      <c r="B15" s="69" t="s">
        <v>103</v>
      </c>
      <c r="C15" s="70"/>
      <c r="D15" s="97"/>
      <c r="E15" s="97"/>
      <c r="F15" s="95" t="str">
        <f t="shared" si="0"/>
        <v/>
      </c>
    </row>
    <row r="16" spans="1:6">
      <c r="A16" s="51" t="s">
        <v>19</v>
      </c>
      <c r="B16" s="69" t="s">
        <v>59</v>
      </c>
      <c r="C16" s="70" t="s">
        <v>7</v>
      </c>
      <c r="D16" s="97">
        <v>20</v>
      </c>
      <c r="E16" s="97"/>
      <c r="F16" s="95" t="str">
        <f t="shared" si="0"/>
        <v/>
      </c>
    </row>
    <row r="17" spans="1:7" ht="105">
      <c r="A17" s="51" t="s">
        <v>27</v>
      </c>
      <c r="B17" s="69" t="s">
        <v>64</v>
      </c>
      <c r="C17" s="70"/>
      <c r="D17" s="97"/>
      <c r="E17" s="97"/>
      <c r="F17" s="95" t="str">
        <f t="shared" si="0"/>
        <v/>
      </c>
    </row>
    <row r="18" spans="1:7">
      <c r="A18" s="51" t="s">
        <v>19</v>
      </c>
      <c r="B18" s="69" t="s">
        <v>75</v>
      </c>
      <c r="C18" s="70" t="s">
        <v>9</v>
      </c>
      <c r="D18" s="97">
        <v>1</v>
      </c>
      <c r="E18" s="97"/>
      <c r="F18" s="95" t="str">
        <f t="shared" si="0"/>
        <v/>
      </c>
    </row>
    <row r="19" spans="1:7" ht="120">
      <c r="A19" s="51" t="s">
        <v>28</v>
      </c>
      <c r="B19" s="60" t="s">
        <v>78</v>
      </c>
      <c r="C19" s="61" t="s">
        <v>18</v>
      </c>
      <c r="D19" s="96">
        <v>1</v>
      </c>
      <c r="E19" s="96"/>
      <c r="F19" s="95" t="str">
        <f t="shared" si="0"/>
        <v/>
      </c>
      <c r="G19" s="52"/>
    </row>
    <row r="20" spans="1:7" ht="105">
      <c r="A20" s="54" t="s">
        <v>29</v>
      </c>
      <c r="B20" s="69" t="s">
        <v>101</v>
      </c>
      <c r="C20" s="70" t="s">
        <v>8</v>
      </c>
      <c r="D20" s="97">
        <v>50</v>
      </c>
      <c r="E20" s="97"/>
      <c r="F20" s="95" t="str">
        <f t="shared" si="0"/>
        <v/>
      </c>
    </row>
    <row r="21" spans="1:7" ht="60">
      <c r="A21" s="54" t="s">
        <v>30</v>
      </c>
      <c r="B21" s="69" t="s">
        <v>104</v>
      </c>
      <c r="C21" s="70" t="s">
        <v>18</v>
      </c>
      <c r="D21" s="97">
        <v>1</v>
      </c>
      <c r="E21" s="97"/>
      <c r="F21" s="95" t="str">
        <f t="shared" si="0"/>
        <v/>
      </c>
    </row>
    <row r="22" spans="1:7" ht="45">
      <c r="A22" s="54" t="s">
        <v>31</v>
      </c>
      <c r="B22" s="69" t="s">
        <v>67</v>
      </c>
      <c r="C22" s="70"/>
      <c r="D22" s="97"/>
      <c r="E22" s="97"/>
      <c r="F22" s="95" t="str">
        <f t="shared" si="0"/>
        <v/>
      </c>
    </row>
    <row r="23" spans="1:7">
      <c r="A23" s="54" t="s">
        <v>19</v>
      </c>
      <c r="B23" s="69" t="s">
        <v>68</v>
      </c>
      <c r="C23" s="70" t="s">
        <v>71</v>
      </c>
      <c r="D23" s="97">
        <v>10</v>
      </c>
      <c r="E23" s="97"/>
      <c r="F23" s="95" t="str">
        <f t="shared" si="0"/>
        <v/>
      </c>
    </row>
    <row r="24" spans="1:7">
      <c r="A24" s="54" t="s">
        <v>20</v>
      </c>
      <c r="B24" s="69" t="s">
        <v>69</v>
      </c>
      <c r="C24" s="70" t="s">
        <v>71</v>
      </c>
      <c r="D24" s="97">
        <v>10</v>
      </c>
      <c r="E24" s="97"/>
      <c r="F24" s="95" t="str">
        <f t="shared" si="0"/>
        <v/>
      </c>
    </row>
    <row r="25" spans="1:7" ht="15.75" thickBot="1">
      <c r="A25" s="98" t="s">
        <v>21</v>
      </c>
      <c r="B25" s="69" t="s">
        <v>70</v>
      </c>
      <c r="C25" s="70" t="s">
        <v>71</v>
      </c>
      <c r="D25" s="97">
        <v>10</v>
      </c>
      <c r="E25" s="97"/>
      <c r="F25" s="95" t="str">
        <f t="shared" si="0"/>
        <v/>
      </c>
    </row>
    <row r="26" spans="1:7" s="23" customFormat="1" ht="15.75" thickBot="1">
      <c r="A26" s="111" t="str">
        <f>A5</f>
        <v>I.</v>
      </c>
      <c r="B26" s="19" t="str">
        <f>B5&amp;" - UKUPNO"</f>
        <v>PRIPREMNI RADOVI - UKUPNO</v>
      </c>
      <c r="C26" s="20"/>
      <c r="D26" s="21"/>
      <c r="E26" s="21"/>
      <c r="F26" s="22">
        <f>SUM(F7:F25)</f>
        <v>0</v>
      </c>
    </row>
    <row r="27" spans="1:7">
      <c r="A27" s="112"/>
    </row>
    <row r="28" spans="1:7" ht="15.75" thickBot="1">
      <c r="A28" s="112"/>
    </row>
    <row r="29" spans="1:7" s="23" customFormat="1" ht="15.75" thickBot="1">
      <c r="A29" s="111" t="s">
        <v>10</v>
      </c>
      <c r="B29" s="19" t="s">
        <v>11</v>
      </c>
      <c r="C29" s="20"/>
      <c r="D29" s="21"/>
      <c r="E29" s="21"/>
      <c r="F29" s="22"/>
    </row>
    <row r="30" spans="1:7" ht="15.75" thickBot="1">
      <c r="A30" s="11" t="s">
        <v>0</v>
      </c>
      <c r="B30" s="11" t="s">
        <v>1</v>
      </c>
      <c r="C30" s="1" t="s">
        <v>2</v>
      </c>
      <c r="D30" s="5" t="s">
        <v>3</v>
      </c>
      <c r="E30" s="5" t="s">
        <v>57</v>
      </c>
      <c r="F30" s="15" t="s">
        <v>58</v>
      </c>
    </row>
    <row r="31" spans="1:7" ht="60">
      <c r="A31" s="113" t="s">
        <v>22</v>
      </c>
      <c r="B31" s="71" t="s">
        <v>81</v>
      </c>
      <c r="C31" s="72" t="s">
        <v>7</v>
      </c>
      <c r="D31" s="73">
        <v>10</v>
      </c>
      <c r="E31" s="73"/>
      <c r="F31" s="58" t="str">
        <f t="shared" ref="F31:F40" si="1">IF(E31&lt;&gt;0,D31*E31,"")</f>
        <v/>
      </c>
    </row>
    <row r="32" spans="1:7" ht="165">
      <c r="A32" s="54" t="s">
        <v>23</v>
      </c>
      <c r="B32" s="69" t="s">
        <v>100</v>
      </c>
      <c r="C32" s="70" t="s">
        <v>7</v>
      </c>
      <c r="D32" s="74">
        <v>28</v>
      </c>
      <c r="E32" s="74"/>
      <c r="F32" s="58" t="str">
        <f t="shared" si="1"/>
        <v/>
      </c>
    </row>
    <row r="33" spans="1:6" ht="165">
      <c r="A33" s="54" t="s">
        <v>24</v>
      </c>
      <c r="B33" s="69" t="s">
        <v>102</v>
      </c>
      <c r="C33" s="70" t="s">
        <v>7</v>
      </c>
      <c r="D33" s="74">
        <v>12</v>
      </c>
      <c r="E33" s="74"/>
      <c r="F33" s="58" t="str">
        <f t="shared" si="1"/>
        <v/>
      </c>
    </row>
    <row r="34" spans="1:6" ht="150">
      <c r="A34" s="54" t="s">
        <v>25</v>
      </c>
      <c r="B34" s="69" t="s">
        <v>99</v>
      </c>
      <c r="C34" s="70" t="s">
        <v>7</v>
      </c>
      <c r="D34" s="74">
        <v>10</v>
      </c>
      <c r="E34" s="74"/>
      <c r="F34" s="58" t="str">
        <f t="shared" si="1"/>
        <v/>
      </c>
    </row>
    <row r="35" spans="1:6" ht="180">
      <c r="A35" s="51" t="s">
        <v>26</v>
      </c>
      <c r="B35" s="60" t="s">
        <v>60</v>
      </c>
      <c r="C35" s="61" t="s">
        <v>7</v>
      </c>
      <c r="D35" s="62">
        <v>10</v>
      </c>
      <c r="E35" s="62"/>
      <c r="F35" s="63" t="str">
        <f t="shared" si="1"/>
        <v/>
      </c>
    </row>
    <row r="36" spans="1:6" ht="105">
      <c r="A36" s="51" t="s">
        <v>28</v>
      </c>
      <c r="B36" s="60" t="s">
        <v>32</v>
      </c>
      <c r="C36" s="61" t="s">
        <v>8</v>
      </c>
      <c r="D36" s="62">
        <v>200</v>
      </c>
      <c r="E36" s="62"/>
      <c r="F36" s="63" t="str">
        <f t="shared" si="1"/>
        <v/>
      </c>
    </row>
    <row r="37" spans="1:6">
      <c r="A37" s="54" t="s">
        <v>29</v>
      </c>
      <c r="B37" s="69" t="s">
        <v>34</v>
      </c>
      <c r="C37" s="70"/>
      <c r="D37" s="74"/>
      <c r="E37" s="74"/>
      <c r="F37" s="58" t="str">
        <f t="shared" si="1"/>
        <v/>
      </c>
    </row>
    <row r="38" spans="1:6" ht="105">
      <c r="A38" s="54" t="s">
        <v>19</v>
      </c>
      <c r="B38" s="69" t="s">
        <v>76</v>
      </c>
      <c r="C38" s="70" t="s">
        <v>7</v>
      </c>
      <c r="D38" s="74">
        <v>10</v>
      </c>
      <c r="E38" s="74"/>
      <c r="F38" s="58" t="str">
        <f t="shared" si="1"/>
        <v/>
      </c>
    </row>
    <row r="39" spans="1:6" ht="105">
      <c r="A39" s="54" t="s">
        <v>20</v>
      </c>
      <c r="B39" s="75" t="s">
        <v>62</v>
      </c>
      <c r="C39" s="70" t="s">
        <v>7</v>
      </c>
      <c r="D39" s="74">
        <v>40</v>
      </c>
      <c r="E39" s="74"/>
      <c r="F39" s="58" t="str">
        <f t="shared" si="1"/>
        <v/>
      </c>
    </row>
    <row r="40" spans="1:6" ht="90.75" thickBot="1">
      <c r="A40" s="66" t="s">
        <v>30</v>
      </c>
      <c r="B40" s="76" t="s">
        <v>61</v>
      </c>
      <c r="C40" s="77" t="s">
        <v>8</v>
      </c>
      <c r="D40" s="67">
        <v>40</v>
      </c>
      <c r="E40" s="67"/>
      <c r="F40" s="78" t="str">
        <f t="shared" si="1"/>
        <v/>
      </c>
    </row>
    <row r="41" spans="1:6" s="23" customFormat="1" ht="15.75" thickBot="1">
      <c r="A41" s="31" t="str">
        <f>A29</f>
        <v>II.</v>
      </c>
      <c r="B41" s="32" t="str">
        <f>B29&amp;" - UKUPNO"</f>
        <v>DONJI STROJ - UKUPNO</v>
      </c>
      <c r="C41" s="33"/>
      <c r="D41" s="34"/>
      <c r="E41" s="34"/>
      <c r="F41" s="35">
        <f>SUM(F31:F40)</f>
        <v>0</v>
      </c>
    </row>
    <row r="43" spans="1:6" ht="15.75" thickBot="1"/>
    <row r="44" spans="1:6" s="23" customFormat="1" ht="15.75" thickBot="1">
      <c r="A44" s="18" t="s">
        <v>12</v>
      </c>
      <c r="B44" s="19" t="s">
        <v>13</v>
      </c>
      <c r="C44" s="20"/>
      <c r="D44" s="21"/>
      <c r="E44" s="21"/>
      <c r="F44" s="22"/>
    </row>
    <row r="45" spans="1:6" ht="15.75" thickBot="1">
      <c r="A45" s="9" t="s">
        <v>0</v>
      </c>
      <c r="B45" s="11" t="s">
        <v>1</v>
      </c>
      <c r="C45" s="1" t="s">
        <v>2</v>
      </c>
      <c r="D45" s="5" t="s">
        <v>3</v>
      </c>
      <c r="E45" s="5" t="s">
        <v>57</v>
      </c>
      <c r="F45" s="15" t="s">
        <v>58</v>
      </c>
    </row>
    <row r="46" spans="1:6" ht="123" customHeight="1">
      <c r="A46" s="106" t="s">
        <v>22</v>
      </c>
      <c r="B46" s="81" t="s">
        <v>93</v>
      </c>
      <c r="C46" s="82" t="s">
        <v>7</v>
      </c>
      <c r="D46" s="83">
        <v>3</v>
      </c>
      <c r="E46" s="83"/>
      <c r="F46" s="84" t="str">
        <f t="shared" ref="F46:F47" si="2">IF(E46&lt;&gt;0,D46*E46,"")</f>
        <v/>
      </c>
    </row>
    <row r="47" spans="1:6" ht="120">
      <c r="A47" s="107" t="s">
        <v>23</v>
      </c>
      <c r="B47" s="85" t="s">
        <v>95</v>
      </c>
      <c r="C47" s="86" t="s">
        <v>7</v>
      </c>
      <c r="D47" s="87">
        <v>20</v>
      </c>
      <c r="E47" s="87"/>
      <c r="F47" s="84" t="str">
        <f t="shared" si="2"/>
        <v/>
      </c>
    </row>
    <row r="48" spans="1:6" ht="75">
      <c r="A48" s="59" t="s">
        <v>24</v>
      </c>
      <c r="B48" s="60" t="s">
        <v>94</v>
      </c>
      <c r="C48" s="64" t="s">
        <v>7</v>
      </c>
      <c r="D48" s="65">
        <v>2</v>
      </c>
      <c r="E48" s="62"/>
      <c r="F48" s="63" t="str">
        <f t="shared" ref="F48:F57" si="3">IF(E48&lt;&gt;0,D48*E48,"")</f>
        <v/>
      </c>
    </row>
    <row r="49" spans="1:6" ht="135">
      <c r="A49" s="59" t="s">
        <v>25</v>
      </c>
      <c r="B49" s="60" t="s">
        <v>97</v>
      </c>
      <c r="C49" s="64" t="s">
        <v>7</v>
      </c>
      <c r="D49" s="65">
        <v>11</v>
      </c>
      <c r="E49" s="62"/>
      <c r="F49" s="63" t="str">
        <f t="shared" si="3"/>
        <v/>
      </c>
    </row>
    <row r="50" spans="1:6" ht="120">
      <c r="A50" s="59" t="s">
        <v>26</v>
      </c>
      <c r="B50" s="60" t="s">
        <v>92</v>
      </c>
      <c r="C50" s="64" t="s">
        <v>9</v>
      </c>
      <c r="D50" s="65">
        <v>10</v>
      </c>
      <c r="E50" s="62"/>
      <c r="F50" s="63" t="str">
        <f t="shared" si="3"/>
        <v/>
      </c>
    </row>
    <row r="51" spans="1:6" ht="135">
      <c r="A51" s="51" t="s">
        <v>27</v>
      </c>
      <c r="B51" s="60" t="s">
        <v>82</v>
      </c>
      <c r="C51" s="61" t="s">
        <v>84</v>
      </c>
      <c r="D51" s="62">
        <v>2000</v>
      </c>
      <c r="E51" s="62"/>
      <c r="F51" s="63" t="str">
        <f t="shared" si="3"/>
        <v/>
      </c>
    </row>
    <row r="52" spans="1:6" ht="135">
      <c r="A52" s="51" t="s">
        <v>28</v>
      </c>
      <c r="B52" s="88" t="s">
        <v>83</v>
      </c>
      <c r="C52" s="61" t="s">
        <v>84</v>
      </c>
      <c r="D52" s="62">
        <v>2000</v>
      </c>
      <c r="E52" s="62"/>
      <c r="F52" s="89" t="str">
        <f t="shared" si="3"/>
        <v/>
      </c>
    </row>
    <row r="53" spans="1:6" ht="60">
      <c r="A53" s="59" t="s">
        <v>29</v>
      </c>
      <c r="B53" s="60" t="s">
        <v>105</v>
      </c>
      <c r="C53" s="61" t="s">
        <v>9</v>
      </c>
      <c r="D53" s="62">
        <v>80</v>
      </c>
      <c r="E53" s="62"/>
      <c r="F53" s="89" t="str">
        <f t="shared" si="3"/>
        <v/>
      </c>
    </row>
    <row r="54" spans="1:6" ht="198.75" customHeight="1">
      <c r="A54" s="51" t="s">
        <v>30</v>
      </c>
      <c r="B54" s="60" t="s">
        <v>111</v>
      </c>
      <c r="C54" s="61" t="s">
        <v>6</v>
      </c>
      <c r="D54" s="62">
        <v>30</v>
      </c>
      <c r="E54" s="62"/>
      <c r="F54" s="89" t="str">
        <f t="shared" si="3"/>
        <v/>
      </c>
    </row>
    <row r="55" spans="1:6" ht="105">
      <c r="A55" s="51" t="s">
        <v>31</v>
      </c>
      <c r="B55" s="88" t="s">
        <v>108</v>
      </c>
      <c r="C55" s="64" t="s">
        <v>8</v>
      </c>
      <c r="D55" s="65">
        <v>50</v>
      </c>
      <c r="E55" s="65"/>
      <c r="F55" s="89" t="str">
        <f t="shared" si="3"/>
        <v/>
      </c>
    </row>
    <row r="56" spans="1:6" ht="75">
      <c r="A56" s="51" t="s">
        <v>106</v>
      </c>
      <c r="B56" s="88" t="s">
        <v>109</v>
      </c>
      <c r="C56" s="64" t="s">
        <v>8</v>
      </c>
      <c r="D56" s="65">
        <v>50</v>
      </c>
      <c r="E56" s="65"/>
      <c r="F56" s="89" t="str">
        <f t="shared" si="3"/>
        <v/>
      </c>
    </row>
    <row r="57" spans="1:6" ht="90.75" thickBot="1">
      <c r="A57" s="98" t="s">
        <v>107</v>
      </c>
      <c r="B57" s="110" t="s">
        <v>110</v>
      </c>
      <c r="C57" s="109" t="s">
        <v>8</v>
      </c>
      <c r="D57" s="108">
        <v>50</v>
      </c>
      <c r="E57" s="108"/>
      <c r="F57" s="89" t="str">
        <f t="shared" si="3"/>
        <v/>
      </c>
    </row>
    <row r="58" spans="1:6" s="23" customFormat="1" ht="15.75" thickBot="1">
      <c r="A58" s="18" t="str">
        <f>A44</f>
        <v>III.</v>
      </c>
      <c r="B58" s="19" t="str">
        <f>B44&amp;" - UKUPNO"</f>
        <v>OBJEKTI - UKUPNO</v>
      </c>
      <c r="C58" s="20"/>
      <c r="D58" s="21"/>
      <c r="E58" s="21"/>
      <c r="F58" s="22">
        <f>SUM(F46:F57)</f>
        <v>0</v>
      </c>
    </row>
    <row r="60" spans="1:6" ht="15.75" thickBot="1"/>
    <row r="61" spans="1:6" s="23" customFormat="1" ht="15.75" thickBot="1">
      <c r="A61" s="18" t="s">
        <v>14</v>
      </c>
      <c r="B61" s="19" t="s">
        <v>15</v>
      </c>
      <c r="C61" s="20"/>
      <c r="D61" s="21"/>
      <c r="E61" s="21"/>
      <c r="F61" s="22"/>
    </row>
    <row r="62" spans="1:6" ht="15.75" thickBot="1">
      <c r="A62" s="9" t="s">
        <v>0</v>
      </c>
      <c r="B62" s="11" t="s">
        <v>1</v>
      </c>
      <c r="C62" s="1" t="s">
        <v>2</v>
      </c>
      <c r="D62" s="5" t="s">
        <v>3</v>
      </c>
      <c r="E62" s="5" t="s">
        <v>57</v>
      </c>
      <c r="F62" s="15" t="s">
        <v>58</v>
      </c>
    </row>
    <row r="63" spans="1:6" ht="180">
      <c r="A63" s="90" t="s">
        <v>22</v>
      </c>
      <c r="B63" s="55" t="s">
        <v>91</v>
      </c>
      <c r="C63" s="56" t="s">
        <v>7</v>
      </c>
      <c r="D63" s="57">
        <v>40</v>
      </c>
      <c r="E63" s="57"/>
      <c r="F63" s="91" t="str">
        <f>IF(E63&lt;&gt;0,D63*E63,"")</f>
        <v/>
      </c>
    </row>
    <row r="64" spans="1:6" ht="150.75" thickBot="1">
      <c r="A64" s="66" t="s">
        <v>23</v>
      </c>
      <c r="B64" s="99" t="s">
        <v>112</v>
      </c>
      <c r="C64" s="100" t="s">
        <v>8</v>
      </c>
      <c r="D64" s="101">
        <v>200</v>
      </c>
      <c r="E64" s="101"/>
      <c r="F64" s="58" t="str">
        <f>IF(E64&lt;&gt;0,D64*E64,"")</f>
        <v/>
      </c>
    </row>
    <row r="65" spans="1:6" s="23" customFormat="1" ht="15.75" thickBot="1">
      <c r="A65" s="18" t="str">
        <f>A61</f>
        <v>IV.</v>
      </c>
      <c r="B65" s="19" t="str">
        <f>B61&amp;" - UKUPNO"</f>
        <v>GORNJI STROJ - UKUPNO</v>
      </c>
      <c r="C65" s="20"/>
      <c r="D65" s="21"/>
      <c r="E65" s="21"/>
      <c r="F65" s="22">
        <f>SUM(F63:F64)</f>
        <v>0</v>
      </c>
    </row>
    <row r="67" spans="1:6" s="23" customFormat="1">
      <c r="A67" s="47"/>
      <c r="B67" s="48"/>
      <c r="D67" s="49"/>
      <c r="E67" s="49"/>
      <c r="F67" s="50"/>
    </row>
    <row r="68" spans="1:6" s="23" customFormat="1" ht="15.75" thickBot="1">
      <c r="A68" s="47"/>
      <c r="B68" s="48"/>
      <c r="D68" s="49"/>
      <c r="E68" s="49"/>
      <c r="F68" s="50"/>
    </row>
    <row r="69" spans="1:6" s="23" customFormat="1" ht="15.75" thickBot="1">
      <c r="A69" s="24"/>
      <c r="B69" s="12" t="s">
        <v>16</v>
      </c>
      <c r="C69" s="3"/>
      <c r="D69" s="6"/>
      <c r="E69" s="6"/>
      <c r="F69" s="16"/>
    </row>
    <row r="70" spans="1:6" ht="15.75" thickBot="1">
      <c r="A70" s="24" t="s">
        <v>35</v>
      </c>
      <c r="B70" s="114" t="s">
        <v>96</v>
      </c>
      <c r="C70" s="3"/>
      <c r="D70" s="6"/>
      <c r="E70" s="6"/>
      <c r="F70" s="16"/>
    </row>
    <row r="71" spans="1:6" ht="15.75" thickBot="1">
      <c r="A71" s="10" t="str">
        <f>A26</f>
        <v>I.</v>
      </c>
      <c r="B71" s="13" t="str">
        <f>B26</f>
        <v>PRIPREMNI RADOVI - UKUPNO</v>
      </c>
      <c r="C71" s="2"/>
      <c r="D71" s="7"/>
      <c r="E71" s="7"/>
      <c r="F71" s="40">
        <f>F26</f>
        <v>0</v>
      </c>
    </row>
    <row r="72" spans="1:6" ht="15.75" thickBot="1">
      <c r="A72" s="10" t="str">
        <f>A41</f>
        <v>II.</v>
      </c>
      <c r="B72" s="13" t="str">
        <f>B41</f>
        <v>DONJI STROJ - UKUPNO</v>
      </c>
      <c r="C72" s="2"/>
      <c r="D72" s="7"/>
      <c r="E72" s="7"/>
      <c r="F72" s="40">
        <f>F41</f>
        <v>0</v>
      </c>
    </row>
    <row r="73" spans="1:6" ht="15.75" thickBot="1">
      <c r="A73" s="10" t="str">
        <f>A58</f>
        <v>III.</v>
      </c>
      <c r="B73" s="13" t="str">
        <f>B58</f>
        <v>OBJEKTI - UKUPNO</v>
      </c>
      <c r="C73" s="2"/>
      <c r="D73" s="7"/>
      <c r="E73" s="7"/>
      <c r="F73" s="40">
        <f>F58</f>
        <v>0</v>
      </c>
    </row>
    <row r="74" spans="1:6" ht="15.75" thickBot="1">
      <c r="A74" s="10" t="str">
        <f>A65</f>
        <v>IV.</v>
      </c>
      <c r="B74" s="13" t="str">
        <f>B65</f>
        <v>GORNJI STROJ - UKUPNO</v>
      </c>
      <c r="C74" s="2"/>
      <c r="D74" s="7"/>
      <c r="E74" s="7"/>
      <c r="F74" s="40">
        <f>F65</f>
        <v>0</v>
      </c>
    </row>
    <row r="75" spans="1:6" ht="15.75" thickBot="1">
      <c r="F75" s="41"/>
    </row>
    <row r="76" spans="1:6" ht="15.75" thickBot="1">
      <c r="A76" s="10"/>
      <c r="B76" s="13" t="s">
        <v>17</v>
      </c>
      <c r="C76" s="2"/>
      <c r="D76" s="7"/>
      <c r="E76" s="7"/>
      <c r="F76" s="40">
        <f>SUM(F71:F74)</f>
        <v>0</v>
      </c>
    </row>
    <row r="77" spans="1:6" ht="15.75" thickBot="1">
      <c r="A77" s="36"/>
      <c r="B77" s="37" t="s">
        <v>56</v>
      </c>
      <c r="C77" s="38">
        <v>0.25</v>
      </c>
      <c r="D77" s="39"/>
      <c r="E77" s="39"/>
      <c r="F77" s="40">
        <f>F76*C77</f>
        <v>0</v>
      </c>
    </row>
    <row r="78" spans="1:6" ht="15.75" thickBot="1">
      <c r="A78" s="42"/>
      <c r="B78" s="43" t="s">
        <v>63</v>
      </c>
      <c r="C78" s="44"/>
      <c r="D78" s="45"/>
      <c r="E78" s="45"/>
      <c r="F78" s="46">
        <f>F76+F77</f>
        <v>0</v>
      </c>
    </row>
    <row r="88" ht="91.5" customHeight="1"/>
    <row r="105" spans="2:2">
      <c r="B105" s="17"/>
    </row>
  </sheetData>
  <phoneticPr fontId="21" type="noConversion"/>
  <pageMargins left="0.7" right="0.7" top="0.75" bottom="0.75" header="0.3" footer="0.3"/>
  <pageSetup paperSize="9" scale="76" fitToHeight="0" orientation="portrait" r:id="rId1"/>
  <headerFooter>
    <oddHeader>&amp;L&amp;G&amp;R&amp;P
Projekt br.TR-191/24</oddHeader>
    <oddFooter>&amp;CGRAĐEVINA: SANACIJA DIJELA NERAZVRSTANE CESTE I OBLOŽNOG ZIDA U NASELJU HRASTENICA</oddFooter>
  </headerFooter>
  <rowBreaks count="6" manualBreakCount="6">
    <brk id="19" max="5" man="1"/>
    <brk id="27" max="5" man="1"/>
    <brk id="36" max="5" man="1"/>
    <brk id="42" max="5" man="1"/>
    <brk id="59" max="5" man="1"/>
    <brk id="66" max="5" man="1"/>
  </rowBreaks>
  <colBreaks count="1" manualBreakCount="1">
    <brk id="5"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0850A-64E1-46F0-9D5A-449C97C6D021}">
  <sheetPr>
    <pageSetUpPr fitToPage="1"/>
  </sheetPr>
  <dimension ref="A2:G35"/>
  <sheetViews>
    <sheetView view="pageBreakPreview" zoomScaleNormal="100" zoomScaleSheetLayoutView="100" workbookViewId="0">
      <selection activeCell="B1" sqref="B1"/>
    </sheetView>
  </sheetViews>
  <sheetFormatPr defaultRowHeight="15"/>
  <cols>
    <col min="1" max="1" width="9.140625" style="8"/>
    <col min="2" max="2" width="62.42578125" style="8" customWidth="1"/>
    <col min="4" max="5" width="9.140625" style="4"/>
    <col min="6" max="6" width="15.42578125" style="14" customWidth="1"/>
    <col min="7" max="7" width="10.140625" bestFit="1" customWidth="1"/>
  </cols>
  <sheetData>
    <row r="2" spans="1:6" ht="15.75" thickBot="1"/>
    <row r="3" spans="1:6" ht="15.75" thickBot="1">
      <c r="A3" s="24"/>
      <c r="B3" s="12" t="s">
        <v>16</v>
      </c>
      <c r="C3" s="3"/>
      <c r="D3" s="6"/>
      <c r="E3" s="6"/>
      <c r="F3" s="16"/>
    </row>
    <row r="4" spans="1:6" ht="15.75" thickBot="1">
      <c r="A4" s="10" t="str">
        <f>'A.-Hrastenica prom'!A3</f>
        <v>A.</v>
      </c>
      <c r="B4" s="13" t="str">
        <f>'A.-Hrastenica prom'!B3&amp;" - UKUPNO"</f>
        <v>PROMETNICA - UKUPNO</v>
      </c>
      <c r="C4" s="2"/>
      <c r="D4" s="7"/>
      <c r="E4" s="7"/>
      <c r="F4" s="40">
        <f>'A.-Hrastenica prom'!F76</f>
        <v>0</v>
      </c>
    </row>
    <row r="5" spans="1:6" ht="15.75" thickBot="1">
      <c r="F5" s="41"/>
    </row>
    <row r="6" spans="1:6" ht="15.75" thickBot="1">
      <c r="A6" s="10"/>
      <c r="B6" s="13" t="s">
        <v>17</v>
      </c>
      <c r="C6" s="2"/>
      <c r="D6" s="7"/>
      <c r="E6" s="7"/>
      <c r="F6" s="40">
        <f>SUM(F4:F4)</f>
        <v>0</v>
      </c>
    </row>
    <row r="7" spans="1:6" ht="15.75" thickBot="1">
      <c r="A7" s="36"/>
      <c r="B7" s="37" t="s">
        <v>56</v>
      </c>
      <c r="C7" s="38">
        <v>0.25</v>
      </c>
      <c r="D7" s="39"/>
      <c r="E7" s="39"/>
      <c r="F7" s="40">
        <f>F6*C7</f>
        <v>0</v>
      </c>
    </row>
    <row r="8" spans="1:6" ht="15.75" thickBot="1">
      <c r="A8" s="53"/>
      <c r="B8" s="43" t="s">
        <v>63</v>
      </c>
      <c r="C8" s="44"/>
      <c r="D8" s="45"/>
      <c r="E8" s="45"/>
      <c r="F8" s="46">
        <f>F6+F7</f>
        <v>0</v>
      </c>
    </row>
    <row r="18" spans="3:7" s="8" customFormat="1" ht="91.5" customHeight="1">
      <c r="C18"/>
      <c r="D18" s="4"/>
      <c r="E18" s="4"/>
      <c r="F18" s="14"/>
      <c r="G18"/>
    </row>
    <row r="35" spans="2:2">
      <c r="B35" s="17"/>
    </row>
  </sheetData>
  <pageMargins left="0.7" right="0.7" top="0.75" bottom="0.75" header="0.3" footer="0.3"/>
  <pageSetup paperSize="9" scale="76" fitToHeight="0" orientation="portrait" r:id="rId1"/>
  <headerFooter>
    <oddHeader>&amp;L&amp;G&amp;R&amp;P
Projekt br. TR-191-24</oddHeader>
    <oddFooter>&amp;CGRAĐEVINA: SANACIJA DIJELA NERAZVRSTANE CESTE I OBLOŽNOG ZIDA U NASELJU HRASTENICA</oddFooter>
  </headerFooter>
  <colBreaks count="1" manualBreakCount="1">
    <brk id="5"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4</vt:i4>
      </vt:variant>
    </vt:vector>
  </HeadingPairs>
  <TitlesOfParts>
    <vt:vector size="8" baseType="lpstr">
      <vt:lpstr>Naslovnica </vt:lpstr>
      <vt:lpstr>Opće napomene građevinski dio</vt:lpstr>
      <vt:lpstr>A.-Hrastenica prom</vt:lpstr>
      <vt:lpstr>REKAPITULACIJA</vt:lpstr>
      <vt:lpstr>'A.-Hrastenica prom'!Podrucje_ispisa</vt:lpstr>
      <vt:lpstr>'Naslovnica '!Podrucje_ispisa</vt:lpstr>
      <vt:lpstr>'Opće napomene građevinski dio'!Podrucje_ispisa</vt:lpstr>
      <vt:lpstr>REKAPITULACIJA!Podrucje_ispisa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2025-03-17T14:20:58Z</dcterms:modified>
</cp:coreProperties>
</file>